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5" windowWidth="15450" windowHeight="7950"/>
  </bookViews>
  <sheets>
    <sheet name="капремонт на 2022 год" sheetId="1" r:id="rId1"/>
    <sheet name="По перспективной программе" sheetId="2" r:id="rId2"/>
    <sheet name="Лист3" sheetId="3" r:id="rId3"/>
  </sheets>
  <definedNames>
    <definedName name="_xlnm.Print_Area" localSheetId="0">'капремонт на 2022 год'!$A$1:$M$50</definedName>
  </definedNames>
  <calcPr calcId="125725"/>
</workbook>
</file>

<file path=xl/calcChain.xml><?xml version="1.0" encoding="utf-8"?>
<calcChain xmlns="http://schemas.openxmlformats.org/spreadsheetml/2006/main">
  <c r="I32" i="1"/>
  <c r="H32"/>
  <c r="C32"/>
  <c r="H20"/>
  <c r="L20"/>
  <c r="M20"/>
  <c r="G20"/>
  <c r="L35" l="1"/>
  <c r="H15"/>
  <c r="H21" s="1"/>
  <c r="I15"/>
  <c r="K15"/>
  <c r="L15"/>
  <c r="L21" s="1"/>
  <c r="M15"/>
  <c r="M21" s="1"/>
  <c r="G15"/>
  <c r="G21" s="1"/>
  <c r="L25"/>
  <c r="M25"/>
  <c r="G25"/>
  <c r="L32"/>
  <c r="M32"/>
  <c r="G32"/>
  <c r="N38"/>
  <c r="D43"/>
  <c r="C20"/>
  <c r="M35" l="1"/>
  <c r="J35" s="1"/>
  <c r="J29"/>
  <c r="J28"/>
  <c r="J32" l="1"/>
  <c r="J24"/>
  <c r="C25"/>
  <c r="H24"/>
  <c r="H25" s="1"/>
  <c r="D31" l="1"/>
  <c r="D32" s="1"/>
  <c r="J23"/>
  <c r="J25" s="1"/>
  <c r="D23"/>
  <c r="D25" s="1"/>
  <c r="E44" l="1"/>
  <c r="E45"/>
  <c r="F42"/>
  <c r="E42"/>
  <c r="D42"/>
  <c r="F41"/>
  <c r="E41"/>
  <c r="D41"/>
  <c r="F45" l="1"/>
  <c r="D45"/>
  <c r="B45"/>
  <c r="J18" l="1"/>
  <c r="J19"/>
  <c r="J17"/>
  <c r="J20" l="1"/>
  <c r="J14"/>
  <c r="J13"/>
  <c r="J15" l="1"/>
  <c r="J21" s="1"/>
  <c r="D15"/>
  <c r="C15"/>
  <c r="C21" s="1"/>
  <c r="D44"/>
  <c r="B44"/>
  <c r="B43"/>
  <c r="M48" i="2" l="1"/>
  <c r="M49"/>
  <c r="M50"/>
  <c r="M51"/>
  <c r="M52"/>
  <c r="M53"/>
  <c r="M54"/>
  <c r="M55"/>
  <c r="M56"/>
  <c r="D21" l="1"/>
  <c r="G21" s="1"/>
  <c r="B65"/>
  <c r="C65" s="1"/>
  <c r="D65" s="1"/>
  <c r="E65" s="1"/>
  <c r="F65" s="1"/>
  <c r="G65" s="1"/>
  <c r="I60"/>
  <c r="H57"/>
  <c r="G57"/>
  <c r="F57"/>
  <c r="E57"/>
  <c r="D57"/>
  <c r="C57"/>
  <c r="M47"/>
  <c r="M57" s="1"/>
  <c r="I45"/>
  <c r="H45"/>
  <c r="C45"/>
  <c r="M44"/>
  <c r="M43"/>
  <c r="M42"/>
  <c r="M41"/>
  <c r="M40"/>
  <c r="M39"/>
  <c r="M38"/>
  <c r="M37"/>
  <c r="M36"/>
  <c r="M35"/>
  <c r="M34"/>
  <c r="M45" s="1"/>
  <c r="K31"/>
  <c r="K60" s="1"/>
  <c r="I31"/>
  <c r="C31"/>
  <c r="G30"/>
  <c r="L30" s="1"/>
  <c r="D29"/>
  <c r="G29" s="1"/>
  <c r="L29" s="1"/>
  <c r="D28"/>
  <c r="G28" s="1"/>
  <c r="H28" s="1"/>
  <c r="D27"/>
  <c r="G27" s="1"/>
  <c r="L27" s="1"/>
  <c r="D26"/>
  <c r="G26" s="1"/>
  <c r="L26" s="1"/>
  <c r="D25"/>
  <c r="G25" s="1"/>
  <c r="L25" s="1"/>
  <c r="D24"/>
  <c r="G24" s="1"/>
  <c r="L24" s="1"/>
  <c r="D23"/>
  <c r="G23" s="1"/>
  <c r="L23" s="1"/>
  <c r="G22"/>
  <c r="L22" s="1"/>
  <c r="D20"/>
  <c r="G20" s="1"/>
  <c r="L20" s="1"/>
  <c r="L19"/>
  <c r="H19"/>
  <c r="J19" s="1"/>
  <c r="D19"/>
  <c r="A19"/>
  <c r="A20" s="1"/>
  <c r="A22" s="1"/>
  <c r="L18"/>
  <c r="J18" s="1"/>
  <c r="H18"/>
  <c r="D18"/>
  <c r="B15"/>
  <c r="C15" s="1"/>
  <c r="D15" s="1"/>
  <c r="E15" s="1"/>
  <c r="F15" s="1"/>
  <c r="G15" s="1"/>
  <c r="H15" s="1"/>
  <c r="I15" s="1"/>
  <c r="J15" s="1"/>
  <c r="K15" s="1"/>
  <c r="L15" s="1"/>
  <c r="M15" s="1"/>
  <c r="D31" l="1"/>
  <c r="L21"/>
  <c r="L31" s="1"/>
  <c r="L60" s="1"/>
  <c r="L28"/>
  <c r="H21"/>
  <c r="M21" s="1"/>
  <c r="J21" s="1"/>
  <c r="F69" s="1"/>
  <c r="F66"/>
  <c r="F67"/>
  <c r="G31"/>
  <c r="H20"/>
  <c r="M20" s="1"/>
  <c r="H23"/>
  <c r="M23" s="1"/>
  <c r="H24"/>
  <c r="M24" s="1"/>
  <c r="H25"/>
  <c r="M25" s="1"/>
  <c r="H26"/>
  <c r="M26" s="1"/>
  <c r="H27"/>
  <c r="M27" s="1"/>
  <c r="H29"/>
  <c r="M29" s="1"/>
  <c r="H22"/>
  <c r="H30"/>
  <c r="M30" l="1"/>
  <c r="J30" s="1"/>
  <c r="F78" s="1"/>
  <c r="J22"/>
  <c r="F70" s="1"/>
  <c r="M22"/>
  <c r="J28"/>
  <c r="F76" s="1"/>
  <c r="M28"/>
  <c r="M31"/>
  <c r="H31"/>
  <c r="J29"/>
  <c r="F77" s="1"/>
  <c r="J27"/>
  <c r="F75" s="1"/>
  <c r="J26"/>
  <c r="F74" s="1"/>
  <c r="J25"/>
  <c r="F73" s="1"/>
  <c r="J24"/>
  <c r="F72" s="1"/>
  <c r="J23"/>
  <c r="F71" s="1"/>
  <c r="J20"/>
  <c r="F68" l="1"/>
  <c r="J31"/>
  <c r="J59" l="1"/>
  <c r="J60" s="1"/>
  <c r="M59" l="1"/>
  <c r="M60" s="1"/>
  <c r="B40" i="1" l="1"/>
  <c r="C40" s="1"/>
  <c r="D40" s="1"/>
  <c r="E40" s="1"/>
  <c r="F40" s="1"/>
  <c r="G40" s="1"/>
  <c r="D17" l="1"/>
  <c r="D20" s="1"/>
  <c r="D21" s="1"/>
  <c r="B10" l="1"/>
  <c r="C10" s="1"/>
  <c r="D10" s="1"/>
  <c r="E10" s="1"/>
  <c r="F10" s="1"/>
  <c r="G10" s="1"/>
  <c r="H10" s="1"/>
  <c r="I10" s="1"/>
  <c r="J10" s="1"/>
  <c r="K10" s="1"/>
  <c r="L10" s="1"/>
  <c r="M10" s="1"/>
  <c r="F43" l="1"/>
  <c r="F44"/>
</calcChain>
</file>

<file path=xl/sharedStrings.xml><?xml version="1.0" encoding="utf-8"?>
<sst xmlns="http://schemas.openxmlformats.org/spreadsheetml/2006/main" count="255" uniqueCount="146">
  <si>
    <t>№ п/п</t>
  </si>
  <si>
    <t>Наименование объекта</t>
  </si>
  <si>
    <t>Общая площадь квартир жилых домов, кв.м</t>
  </si>
  <si>
    <t>Ввод площади в текущем году, кв. м</t>
  </si>
  <si>
    <t>Сроки проведения капитального ремонта</t>
  </si>
  <si>
    <t>начало месяц, год</t>
  </si>
  <si>
    <t>окончание месяц, год</t>
  </si>
  <si>
    <t>Стоимость проведения капитального ремонта, руб.</t>
  </si>
  <si>
    <t>сметная</t>
  </si>
  <si>
    <t>договорная</t>
  </si>
  <si>
    <t>в том числе</t>
  </si>
  <si>
    <t>бюджет</t>
  </si>
  <si>
    <t>Объекты с вводом площади в текущем году</t>
  </si>
  <si>
    <t>Затраты заказчика</t>
  </si>
  <si>
    <t>всего</t>
  </si>
  <si>
    <t>исполнительного комитета</t>
  </si>
  <si>
    <t>УТВЕРЖДЕНО</t>
  </si>
  <si>
    <t>Решение Кричевского районного</t>
  </si>
  <si>
    <t>ВСЕГО:</t>
  </si>
  <si>
    <t>Итого:</t>
  </si>
  <si>
    <t>- вновь начатые объекты:</t>
  </si>
  <si>
    <t>"Капитальный ремонт жилого дома № 7 по ул. Микрорайон Сож в г. Кричеве"</t>
  </si>
  <si>
    <t>Текущий график</t>
  </si>
  <si>
    <t>стоимость работ на 2020 год</t>
  </si>
  <si>
    <t>Затраты заказчика (авторский надзор, технический надзор,  целевые отчисления, приемка объетов в эксплуатацию, непредвиденные затраты)</t>
  </si>
  <si>
    <t>сумма от внесения платы за капитальный ремонт граж-данами и арендаторами нежилых помещений</t>
  </si>
  <si>
    <t>капитального ремонта жилищного фонда по Кричевскому району  на 2021 год</t>
  </si>
  <si>
    <t>"Капитальный ремонт жилого дома № 21а по ул. Октябрьская в г. Кричеве"</t>
  </si>
  <si>
    <t>"Капитальный ремонт жилого дома № 7 по ул. Парковая в г. Кричеве"</t>
  </si>
  <si>
    <t>"Капитальный ремонт жилого дома № 8 по ул. Заслонова в г. Кричеве"</t>
  </si>
  <si>
    <t>План финансирования 2021 года, руб.</t>
  </si>
  <si>
    <t>креди-торская задол-женность на 01.01. 2021 г.</t>
  </si>
  <si>
    <t>Исполь-зовано средств на   01.01. 2021 г., руб.</t>
  </si>
  <si>
    <t>сентябрь  2021 г.</t>
  </si>
  <si>
    <t>июль 2021 г.</t>
  </si>
  <si>
    <t>"Капитальный ремонт жилого дома № 6 по ул. Микрорайон Сож в г. Кричеве"</t>
  </si>
  <si>
    <t>"Капитальный ремонт жилого дома № 62 по ул. Ворошилова в г. Кричеве"</t>
  </si>
  <si>
    <t>"Капитальный ремонт жилого дома № 18 по ул. Коммунистическая в г. Кричеве"</t>
  </si>
  <si>
    <t>"Капитальный ремонт жилого дома № 2 по ул. Чапаева в г. Кричеве"</t>
  </si>
  <si>
    <t>"Капитальный ремонт жилого дома № 37 по ул. Ворошилова в г. Кричеве"</t>
  </si>
  <si>
    <t>"Капитальный ремонт жилого дома № 8 по ул. м-н Сож в г. Кричеве"</t>
  </si>
  <si>
    <t>"Капитальный ремонт жилого дома № 4 по ул. Коммунистическая в г. Кричеве"</t>
  </si>
  <si>
    <t>"Капитальный ремонт жилого дома № 5 по ул. Космонавтов в г. Кричеве"</t>
  </si>
  <si>
    <t>июль  2021 г.</t>
  </si>
  <si>
    <t xml:space="preserve">март  2021 г. </t>
  </si>
  <si>
    <t>май          2021 г.</t>
  </si>
  <si>
    <t>май  2021 г.</t>
  </si>
  <si>
    <t>Разработка проектной документации на 2022 год</t>
  </si>
  <si>
    <t>Информация по объектам текущего графика капитального ремонта жилищного фонда</t>
  </si>
  <si>
    <t>Норма-тивный срок произ-водства работ</t>
  </si>
  <si>
    <t xml:space="preserve">Сроки проведения капитального ремонта </t>
  </si>
  <si>
    <t>Стоимость          1 кв. м</t>
  </si>
  <si>
    <t>Виды ремонтно-строительных работ</t>
  </si>
  <si>
    <t>Подрядная организация</t>
  </si>
  <si>
    <t xml:space="preserve">Ремонт рулонной кровли(без утепления), ремонт парапетов, выходов на кровлю, вентиляционных шахт, ремонт козырьков над входами, ремонт крылец, замена деревянных оконных блоков в местах общего пользования на оконные блоки из ПВХ, замена отмостки, ремонт балконных плит, ремонт стыков стеновых панелей, окраска стыков стеновых панелей, замена магистральных трубопроводов систем холодного и горячего водоснабжения, канализации, отопления по тех. подполью, устройство молниезащиты. </t>
  </si>
  <si>
    <t>По результатам процедуры выбора подрядной организации.</t>
  </si>
  <si>
    <t>Ремонт рулонной кровли, устройство организованного водостока, ремонт экранов лоджий, ремонт стыков стеновых панелей, полная окраска фасада, замена деревянных оконных блоков в местах общего пользования на окна ПВХ, замена отмостки,  ремонт входных групп (ремонт крылец, замена  дверных блоков входов в подъезды, подвал), ремонт внутренних сетей водоснабжения, канализации, отопления, устройство молниезащиты, благоустройство придомовой территории (ремонт проезжей части, ремонт тротуарных дорожек).</t>
  </si>
  <si>
    <t>Замена шиферной кровли, ремонт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 (с устройством облегченных козырьков над входом), ремонт фасада,  ремонт внутренних сетей водоснабжения, канализации, отопления, устройство молниезащиты, благоустройство придомовой территории (подходы к подъездам).</t>
  </si>
  <si>
    <t>Замена шиферной кровли, ремонт отмостки, замена вентшахт, замена деревянных оконных блоков в местах общего пользования на окна из ПВХ, ремонт входных групп с заменой дверных блоков, ремонт фасадов, ремонт внутренних сетей водоснабжения, канализации, отопления, устройство молниезащиты, благоустройство  придомовой территории (ремонт подходов к подъездам).</t>
  </si>
  <si>
    <t>Замена шиферной кровли, замена отмостки с устройством водоотводных лотков, замена вентшахт  выше уровня чердачного перекрытия, замена деревянных оконных блоков в местах общего пользования на окна из ПВХ, ремонт входных групп с заменой дверных блоков, ремонт фасада (ремонт перилл лестничного марша),  ремонт внутренних сетей водоснабжения, канализации, отопления, устройство молниезащиты, благоустройство придомовой территории.</t>
  </si>
  <si>
    <t>Ремонт рулонной кровли, ремонт стыков стеновых панелей, окраска фасада, замена деревянных оконных блоков в местах общего пользования на окна ПВХ, ремонт экранов лоджий, ремонт входных групп (с покраской), ремонт внутренних сетей водоснабжения, канализации и отопления, замена отмостки, благоустройство придомовой территории (ремонт проезжей части, тротуарных дорожек, подходов к входным группам).</t>
  </si>
  <si>
    <t>Замена шиферной кровли,  ремонт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водоснабжения, канализации, отопления, устройство молниезащиты, благоустройство придомовой территории.</t>
  </si>
  <si>
    <t>Ремонт шиферной кровли, ремонт отмостки, замена вентшахт, замена деревянных оконных блоков в местах общего пользования на окна из ПВХ, ремонт входных групп с заменой дверных блоков (ремонт перегородки тамбура с площадкой лестничного марша), ремонт фасадов,  ремонт цоколя, замена балконов, ремонт внутренних сетей водоснабжения, канализации, отопления, устройство молниезащиты, благоустройство  придомовой территории (ремонт проезжей части).</t>
  </si>
  <si>
    <t>Замена шиферной кровли, ремонт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водоснабжения, канализации, отопления, устройство молниезащиты, благоустройство придомовой территории ( ремонт проезжей части с устройством тротуарных дорожек).</t>
  </si>
  <si>
    <t>Ремонт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водоснабжения, канализации, отопления, устройство молниезащиты, благоустройство придомовой территории</t>
  </si>
  <si>
    <t>И.Н.Токмакова</t>
  </si>
  <si>
    <t>ул. Мира, д. 6</t>
  </si>
  <si>
    <t>Разработка проектной документации</t>
  </si>
  <si>
    <t>переходящие с 2020 года</t>
  </si>
  <si>
    <t>"Капитальный ремонт жилого дома № 21 А по ул. Октябрьская в г. Кричеве"</t>
  </si>
  <si>
    <t>"Капитальный ремонт жилого дома (общежитие) № 36 А по ул. Октябрьская в г. Кричеве"</t>
  </si>
  <si>
    <t>"Капитальный ремонт жилого дома № 7 по ул.Парковая в г. Кричеве"</t>
  </si>
  <si>
    <t>"Капитальный ремонт жилого дома № 8 по ул. Микрорайон Сож в г. Кричеве"</t>
  </si>
  <si>
    <t>СОГЛАСОВАНО</t>
  </si>
  <si>
    <t>Управление ЖКХ</t>
  </si>
  <si>
    <t>Начальник финансового отдела</t>
  </si>
  <si>
    <t>Могилевского облисполкома</t>
  </si>
  <si>
    <t>Кричевского райисполкома</t>
  </si>
  <si>
    <t>___________________________</t>
  </si>
  <si>
    <t>_______________________И.Л.Кравцова</t>
  </si>
  <si>
    <t>№ ___________</t>
  </si>
  <si>
    <t>________________2020 г.</t>
  </si>
  <si>
    <t>__________________2020 г.</t>
  </si>
  <si>
    <t>от "_____"____________2020 г.</t>
  </si>
  <si>
    <t>в том числе средства поступившие в 2020 году</t>
  </si>
  <si>
    <t>ул. Микрорайон Сож, д. 11</t>
  </si>
  <si>
    <t>Главный специалист отдела ЖКХ Кричевского районного</t>
  </si>
  <si>
    <t>Замена шиферной кровли, ремонт балконов, замена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фасадов,  ремонт внутренних сетей отопления, канализация, устройство молниезащиты, благоустройство придомовой территории.</t>
  </si>
  <si>
    <t>"Капитальный ремонт жилого дома (общежитие) № 36 а по ул. Октябрьская в г. Кричеве"</t>
  </si>
  <si>
    <t>ул. Заслонова, д.11</t>
  </si>
  <si>
    <t>ул. Фрунзе, д. 8/12</t>
  </si>
  <si>
    <t>ул. Вокзальная, д.12</t>
  </si>
  <si>
    <t>ул. Вокзальная, д.3</t>
  </si>
  <si>
    <t>ул. Держинского,д.34</t>
  </si>
  <si>
    <t>ул. Коммунистическая, д.7</t>
  </si>
  <si>
    <t>ул. Коммунистическая, д.9</t>
  </si>
  <si>
    <t>ул. Коммунистическая, д.5</t>
  </si>
  <si>
    <t>"Капитальный ремонт жилого дома № 36 А по ул. Октябрьская в г. Кричеве"</t>
  </si>
  <si>
    <t>Начальник отдела жилищно-коммунального хозяйства райисполкома</t>
  </si>
  <si>
    <t>И.В.Качанова</t>
  </si>
  <si>
    <t>итого</t>
  </si>
  <si>
    <t>"Капитальный ремонт жилого дома № 3 по ул. Микрорайон Комсомольский в г. Кричеве"</t>
  </si>
  <si>
    <t>капитального ремонта жилищного фонда по Кричевскому району  на 2022 год</t>
  </si>
  <si>
    <t>Исполь-зовано средств на   01.01.2022 г., руб.</t>
  </si>
  <si>
    <t>План финансирования 2022 года, руб.</t>
  </si>
  <si>
    <t>стоимость работ на 2022 год</t>
  </si>
  <si>
    <t>вновь начатые объекты:</t>
  </si>
  <si>
    <t>Разработка проектной документации на 2023 год</t>
  </si>
  <si>
    <t>в том числе остаок средств, поступившие в 2021 году</t>
  </si>
  <si>
    <t>Главный специалист отдела ЖКХ Кричевского районного исполнительного комитета</t>
  </si>
  <si>
    <t>объекты начатые в 2021 году</t>
  </si>
  <si>
    <t xml:space="preserve">итого </t>
  </si>
  <si>
    <t>декабрь 2021 г.</t>
  </si>
  <si>
    <t>март 2022 г.</t>
  </si>
  <si>
    <t>Капитальный ремонт жилого дома № 3 по ул. Вокзальная в г. Кричеве</t>
  </si>
  <si>
    <t>ноябрь 2021 г.</t>
  </si>
  <si>
    <t>февраль 2022 г.</t>
  </si>
  <si>
    <t>апрель 2022 г.</t>
  </si>
  <si>
    <t>ООО «СтройРемонтГарант».</t>
  </si>
  <si>
    <t>Кричевское УКПП "Коммунальник"</t>
  </si>
  <si>
    <t>июль 2022 г.</t>
  </si>
  <si>
    <t>декабрь 2022 г.</t>
  </si>
  <si>
    <t>март 2023 г.</t>
  </si>
  <si>
    <t>ноябрь 2022 г.</t>
  </si>
  <si>
    <t>апрель 2023 г.</t>
  </si>
  <si>
    <t>"Капитальный ремонт жилого дома № 14 по ул. Вокзальная в г. Кричеве"</t>
  </si>
  <si>
    <t>ВСЕГО</t>
  </si>
  <si>
    <t xml:space="preserve"> объекты без ввода общей площади в 2022 году:</t>
  </si>
  <si>
    <t>"Капитальный ремонт жилого дома № 1 по ул. Мстиславское шоссе в г. Кричеве"</t>
  </si>
  <si>
    <t>"Капитальный ремонт жилого дома № 1 ул. Микрорайон Комсомольский в г. Кричеве"</t>
  </si>
  <si>
    <t>"Капитальный ремонт жилого дома № 10 по ул. Микрорайон Сож в г. Кричеве"</t>
  </si>
  <si>
    <t>"Капитальный ремонт жилого дома № 11 по ул. Микрорайон Сож в г. Кричеве"</t>
  </si>
  <si>
    <t>Капитальный ремонт жилого дома № 5 по ул. Фрунзев г. Кричеве</t>
  </si>
  <si>
    <t>май           2021 г.</t>
  </si>
  <si>
    <t>май            2021 г.</t>
  </si>
  <si>
    <t>май             2021 г.</t>
  </si>
  <si>
    <t>Затраты заказчика (приемка объетов в эксплуатацию, непредвиденные затраты,  целевые отчисления, авторский надзор, технический надзор)</t>
  </si>
  <si>
    <t>февраль 2021 г.</t>
  </si>
  <si>
    <t>июнь 2022 г.</t>
  </si>
  <si>
    <t>ЧСУП "ГраваМастер"</t>
  </si>
  <si>
    <t xml:space="preserve">Ремонт существующего покрытия кровли (покрытие из асбестоцементных листов), ремонт парапетов, выходов на кровлю, вентиляционных шахт, ремонт перекрытия над подвалом; ремонт входных групп, ремонт крылец, замена лестниц спуска в подвал, ремонт пригласительных маршей, замена деревянных оконных блоков в местах общего пользования на оконные блоки из ПВХ, ремонт цоколя и отмостки; ремонт лоджий и замена балконов, замена магистральных трубопроводов систем холодного и горячего водоснабжения, канализации, замена пола в теплопункте и электрощитовой; устройство молниезащиты, восстановление благоустройства. </t>
  </si>
  <si>
    <t>Замена шиферной кровли, ремонт балконов, ремонт цоколя и отмостки, замена вентшахт  выше уровня чердачного перекрытия, замена деревянных оконных блоков в местах общего пользования на окна из ПВХ, ремонт входных групп, ремонт фасада,  замена систем горячего и холодного водоснабжения, замена системы канализации; замена магистральных систем отопления; устройство молниезащиты, благоустройство придомовой территории ( ремонт проезжей части с устройством тротуарных дорожек).</t>
  </si>
  <si>
    <t>март  2022 г.</t>
  </si>
  <si>
    <t>"Капитальный ремонт жилого дома № 4 по ул. Коммунистической в г. Кричеве"</t>
  </si>
  <si>
    <t>апрель        2022 г.</t>
  </si>
  <si>
    <t>кредиторская задолжен-ность на 01.01. 2022 г.</t>
  </si>
</sst>
</file>

<file path=xl/styles.xml><?xml version="1.0" encoding="utf-8"?>
<styleSheet xmlns="http://schemas.openxmlformats.org/spreadsheetml/2006/main">
  <numFmts count="2">
    <numFmt numFmtId="164" formatCode="#,##0.00&quot;р.&quot;"/>
    <numFmt numFmtId="165" formatCode="0.0"/>
  </numFmts>
  <fonts count="2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  <font>
      <sz val="11"/>
      <name val="Arial"/>
      <family val="2"/>
      <charset val="204"/>
    </font>
    <font>
      <sz val="10"/>
      <name val="Calibri"/>
      <family val="2"/>
      <charset val="204"/>
    </font>
    <font>
      <b/>
      <sz val="11"/>
      <name val="Arial"/>
      <family val="2"/>
      <charset val="204"/>
    </font>
    <font>
      <b/>
      <sz val="9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indexed="8"/>
      <name val="Calibri"/>
      <family val="2"/>
      <charset val="204"/>
    </font>
    <font>
      <u/>
      <sz val="10"/>
      <name val="Calibri"/>
      <family val="2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9" fillId="0" borderId="0" applyFont="0" applyFill="0" applyBorder="0" applyAlignment="0" applyProtection="0"/>
  </cellStyleXfs>
  <cellXfs count="218">
    <xf numFmtId="0" fontId="0" fillId="0" borderId="0" xfId="0"/>
    <xf numFmtId="0" fontId="0" fillId="2" borderId="0" xfId="0" applyFill="1"/>
    <xf numFmtId="0" fontId="4" fillId="0" borderId="0" xfId="0" applyFont="1"/>
    <xf numFmtId="0" fontId="6" fillId="0" borderId="0" xfId="0" applyFont="1"/>
    <xf numFmtId="0" fontId="5" fillId="2" borderId="0" xfId="0" applyFont="1" applyFill="1" applyBorder="1"/>
    <xf numFmtId="0" fontId="1" fillId="2" borderId="0" xfId="0" applyFont="1" applyFill="1" applyBorder="1" applyAlignment="1">
      <alignment horizontal="center" vertical="center" wrapText="1"/>
    </xf>
    <xf numFmtId="2" fontId="0" fillId="2" borderId="0" xfId="1" applyNumberFormat="1" applyFont="1" applyFill="1" applyBorder="1"/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/>
    <xf numFmtId="0" fontId="0" fillId="0" borderId="0" xfId="0" applyFont="1"/>
    <xf numFmtId="2" fontId="0" fillId="2" borderId="0" xfId="0" applyNumberFormat="1" applyFont="1" applyFill="1" applyBorder="1"/>
    <xf numFmtId="17" fontId="5" fillId="3" borderId="1" xfId="0" applyNumberFormat="1" applyFont="1" applyFill="1" applyBorder="1" applyAlignment="1">
      <alignment horizontal="center" vertical="center" wrapText="1"/>
    </xf>
    <xf numFmtId="9" fontId="0" fillId="2" borderId="0" xfId="0" applyNumberFormat="1" applyFont="1" applyFill="1" applyBorder="1"/>
    <xf numFmtId="0" fontId="0" fillId="2" borderId="0" xfId="0" applyFont="1" applyFill="1"/>
    <xf numFmtId="0" fontId="5" fillId="4" borderId="1" xfId="0" applyFont="1" applyFill="1" applyBorder="1" applyAlignment="1">
      <alignment horizontal="center" vertical="center" wrapText="1"/>
    </xf>
    <xf numFmtId="2" fontId="5" fillId="4" borderId="1" xfId="0" applyNumberFormat="1" applyFont="1" applyFill="1" applyBorder="1" applyAlignment="1">
      <alignment horizontal="center" vertical="center" wrapText="1"/>
    </xf>
    <xf numFmtId="0" fontId="0" fillId="4" borderId="0" xfId="0" applyFont="1" applyFill="1"/>
    <xf numFmtId="2" fontId="0" fillId="2" borderId="0" xfId="0" applyNumberFormat="1" applyFont="1" applyFill="1"/>
    <xf numFmtId="2" fontId="0" fillId="0" borderId="0" xfId="0" applyNumberFormat="1" applyFont="1"/>
    <xf numFmtId="0" fontId="7" fillId="2" borderId="1" xfId="0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" fontId="0" fillId="2" borderId="0" xfId="0" applyNumberFormat="1" applyFont="1" applyFill="1" applyBorder="1"/>
    <xf numFmtId="0" fontId="5" fillId="0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0" fillId="2" borderId="1" xfId="0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/>
    <xf numFmtId="0" fontId="13" fillId="0" borderId="0" xfId="0" applyFont="1"/>
    <xf numFmtId="0" fontId="12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2" borderId="0" xfId="0" applyFont="1" applyFill="1"/>
    <xf numFmtId="0" fontId="1" fillId="2" borderId="0" xfId="0" applyFont="1" applyFill="1"/>
    <xf numFmtId="2" fontId="5" fillId="2" borderId="0" xfId="0" applyNumberFormat="1" applyFont="1" applyFill="1"/>
    <xf numFmtId="0" fontId="3" fillId="2" borderId="0" xfId="0" applyFont="1" applyFill="1"/>
    <xf numFmtId="165" fontId="7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0" fillId="0" borderId="1" xfId="0" applyFont="1" applyBorder="1"/>
    <xf numFmtId="0" fontId="4" fillId="0" borderId="0" xfId="0" applyFont="1" applyAlignment="1"/>
    <xf numFmtId="0" fontId="6" fillId="0" borderId="0" xfId="0" applyFont="1" applyAlignment="1"/>
    <xf numFmtId="0" fontId="4" fillId="0" borderId="0" xfId="0" applyFont="1" applyBorder="1" applyAlignment="1"/>
    <xf numFmtId="0" fontId="15" fillId="0" borderId="0" xfId="0" applyFont="1" applyAlignment="1"/>
    <xf numFmtId="0" fontId="16" fillId="2" borderId="1" xfId="0" applyFont="1" applyFill="1" applyBorder="1" applyAlignment="1">
      <alignment horizontal="right" vertical="center" wrapText="1"/>
    </xf>
    <xf numFmtId="0" fontId="16" fillId="2" borderId="1" xfId="0" applyFont="1" applyFill="1" applyBorder="1" applyAlignment="1">
      <alignment horizontal="center" vertical="center" wrapText="1"/>
    </xf>
    <xf numFmtId="17" fontId="5" fillId="4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wrapText="1"/>
    </xf>
    <xf numFmtId="0" fontId="0" fillId="0" borderId="7" xfId="0" applyBorder="1" applyAlignment="1"/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5" fillId="3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4" borderId="5" xfId="0" applyFont="1" applyFill="1" applyBorder="1" applyAlignment="1">
      <alignment horizontal="left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10" fillId="2" borderId="0" xfId="0" applyFont="1" applyFill="1"/>
    <xf numFmtId="0" fontId="19" fillId="0" borderId="0" xfId="0" applyFont="1" applyAlignment="1">
      <alignment horizontal="left"/>
    </xf>
    <xf numFmtId="2" fontId="10" fillId="2" borderId="0" xfId="0" applyNumberFormat="1" applyFont="1" applyFill="1"/>
    <xf numFmtId="2" fontId="17" fillId="2" borderId="0" xfId="0" applyNumberFormat="1" applyFont="1" applyFill="1" applyBorder="1" applyAlignment="1">
      <alignment horizontal="center" vertical="center" wrapText="1"/>
    </xf>
    <xf numFmtId="0" fontId="17" fillId="2" borderId="0" xfId="0" applyFont="1" applyFill="1" applyBorder="1"/>
    <xf numFmtId="0" fontId="10" fillId="0" borderId="0" xfId="0" applyFont="1"/>
    <xf numFmtId="165" fontId="18" fillId="4" borderId="1" xfId="0" applyNumberFormat="1" applyFont="1" applyFill="1" applyBorder="1" applyAlignment="1">
      <alignment horizontal="center" vertical="center" wrapText="1"/>
    </xf>
    <xf numFmtId="165" fontId="18" fillId="2" borderId="1" xfId="0" applyNumberFormat="1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17" fontId="10" fillId="4" borderId="1" xfId="0" applyNumberFormat="1" applyFont="1" applyFill="1" applyBorder="1" applyAlignment="1">
      <alignment horizontal="center" vertical="center" wrapText="1"/>
    </xf>
    <xf numFmtId="1" fontId="18" fillId="2" borderId="1" xfId="0" applyNumberFormat="1" applyFont="1" applyFill="1" applyBorder="1" applyAlignment="1">
      <alignment horizontal="center" vertical="center" wrapText="1"/>
    </xf>
    <xf numFmtId="1" fontId="18" fillId="4" borderId="1" xfId="0" applyNumberFormat="1" applyFont="1" applyFill="1" applyBorder="1" applyAlignment="1">
      <alignment horizontal="center" vertical="center" wrapText="1"/>
    </xf>
    <xf numFmtId="165" fontId="20" fillId="4" borderId="1" xfId="0" applyNumberFormat="1" applyFont="1" applyFill="1" applyBorder="1" applyAlignment="1">
      <alignment horizontal="center" vertical="center" wrapText="1"/>
    </xf>
    <xf numFmtId="165" fontId="10" fillId="4" borderId="1" xfId="0" applyNumberFormat="1" applyFont="1" applyFill="1" applyBorder="1" applyAlignment="1">
      <alignment horizontal="center" vertical="center" wrapText="1"/>
    </xf>
    <xf numFmtId="2" fontId="10" fillId="0" borderId="0" xfId="0" applyNumberFormat="1" applyFont="1"/>
    <xf numFmtId="2" fontId="4" fillId="0" borderId="0" xfId="0" applyNumberFormat="1" applyFont="1"/>
    <xf numFmtId="2" fontId="2" fillId="0" borderId="1" xfId="0" applyNumberFormat="1" applyFont="1" applyBorder="1" applyAlignment="1">
      <alignment horizontal="center" vertical="center" wrapText="1"/>
    </xf>
    <xf numFmtId="2" fontId="18" fillId="2" borderId="1" xfId="0" applyNumberFormat="1" applyFont="1" applyFill="1" applyBorder="1" applyAlignment="1">
      <alignment horizontal="center" vertical="center" wrapText="1"/>
    </xf>
    <xf numFmtId="2" fontId="18" fillId="4" borderId="1" xfId="0" applyNumberFormat="1" applyFont="1" applyFill="1" applyBorder="1" applyAlignment="1">
      <alignment horizontal="center" vertical="center" wrapText="1"/>
    </xf>
    <xf numFmtId="2" fontId="20" fillId="4" borderId="1" xfId="0" applyNumberFormat="1" applyFont="1" applyFill="1" applyBorder="1" applyAlignment="1">
      <alignment horizontal="center" vertical="center" wrapText="1"/>
    </xf>
    <xf numFmtId="2" fontId="20" fillId="2" borderId="1" xfId="0" applyNumberFormat="1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vertical="center" wrapText="1"/>
    </xf>
    <xf numFmtId="2" fontId="17" fillId="2" borderId="0" xfId="0" applyNumberFormat="1" applyFont="1" applyFill="1"/>
    <xf numFmtId="2" fontId="1" fillId="2" borderId="0" xfId="0" applyNumberFormat="1" applyFont="1" applyFill="1"/>
    <xf numFmtId="2" fontId="0" fillId="0" borderId="0" xfId="0" applyNumberFormat="1" applyBorder="1"/>
    <xf numFmtId="2" fontId="0" fillId="0" borderId="0" xfId="0" applyNumberFormat="1"/>
    <xf numFmtId="1" fontId="22" fillId="2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2" fontId="0" fillId="4" borderId="0" xfId="0" applyNumberFormat="1" applyFont="1" applyFill="1"/>
    <xf numFmtId="49" fontId="10" fillId="4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2" fontId="11" fillId="2" borderId="0" xfId="0" applyNumberFormat="1" applyFont="1" applyFill="1" applyAlignment="1"/>
    <xf numFmtId="0" fontId="0" fillId="4" borderId="0" xfId="0" applyFill="1"/>
    <xf numFmtId="0" fontId="0" fillId="4" borderId="0" xfId="0" applyFont="1" applyFill="1" applyBorder="1"/>
    <xf numFmtId="2" fontId="0" fillId="4" borderId="0" xfId="0" applyNumberFormat="1" applyFont="1" applyFill="1" applyBorder="1"/>
    <xf numFmtId="1" fontId="0" fillId="4" borderId="0" xfId="0" applyNumberFormat="1" applyFont="1" applyFill="1" applyBorder="1"/>
    <xf numFmtId="0" fontId="24" fillId="0" borderId="0" xfId="0" applyFont="1" applyBorder="1" applyAlignment="1">
      <alignment horizontal="left" vertical="center" wrapText="1"/>
    </xf>
    <xf numFmtId="2" fontId="11" fillId="2" borderId="0" xfId="0" applyNumberFormat="1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2" fontId="18" fillId="0" borderId="1" xfId="0" applyNumberFormat="1" applyFont="1" applyFill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2" fontId="25" fillId="4" borderId="1" xfId="0" applyNumberFormat="1" applyFont="1" applyFill="1" applyBorder="1" applyAlignment="1">
      <alignment horizontal="center" vertical="center" wrapText="1"/>
    </xf>
    <xf numFmtId="2" fontId="0" fillId="2" borderId="0" xfId="0" applyNumberFormat="1" applyFont="1" applyFill="1" applyAlignment="1">
      <alignment horizontal="right"/>
    </xf>
    <xf numFmtId="0" fontId="18" fillId="2" borderId="1" xfId="0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17" fontId="18" fillId="0" borderId="1" xfId="0" applyNumberFormat="1" applyFont="1" applyBorder="1" applyAlignment="1">
      <alignment horizontal="center" vertical="center" wrapText="1"/>
    </xf>
    <xf numFmtId="2" fontId="18" fillId="0" borderId="1" xfId="0" applyNumberFormat="1" applyFont="1" applyBorder="1" applyAlignment="1">
      <alignment horizontal="center" vertical="center" wrapText="1"/>
    </xf>
    <xf numFmtId="1" fontId="18" fillId="4" borderId="3" xfId="0" applyNumberFormat="1" applyFont="1" applyFill="1" applyBorder="1" applyAlignment="1">
      <alignment horizontal="center" vertical="center" wrapText="1"/>
    </xf>
    <xf numFmtId="2" fontId="10" fillId="2" borderId="1" xfId="0" applyNumberFormat="1" applyFont="1" applyFill="1" applyBorder="1" applyAlignment="1">
      <alignment horizontal="center" vertical="center" wrapText="1"/>
    </xf>
    <xf numFmtId="9" fontId="25" fillId="2" borderId="0" xfId="0" applyNumberFormat="1" applyFont="1" applyFill="1" applyBorder="1"/>
    <xf numFmtId="0" fontId="25" fillId="2" borderId="0" xfId="0" applyFont="1" applyFill="1" applyBorder="1"/>
    <xf numFmtId="0" fontId="25" fillId="0" borderId="0" xfId="0" applyFont="1"/>
    <xf numFmtId="1" fontId="20" fillId="2" borderId="1" xfId="0" applyNumberFormat="1" applyFont="1" applyFill="1" applyBorder="1" applyAlignment="1">
      <alignment horizontal="center" vertical="center" wrapText="1"/>
    </xf>
    <xf numFmtId="9" fontId="26" fillId="2" borderId="0" xfId="0" applyNumberFormat="1" applyFont="1" applyFill="1" applyBorder="1"/>
    <xf numFmtId="0" fontId="26" fillId="2" borderId="0" xfId="0" applyFont="1" applyFill="1" applyBorder="1"/>
    <xf numFmtId="0" fontId="26" fillId="0" borderId="0" xfId="0" applyFont="1"/>
    <xf numFmtId="49" fontId="18" fillId="4" borderId="1" xfId="0" applyNumberFormat="1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165" fontId="18" fillId="0" borderId="1" xfId="0" applyNumberFormat="1" applyFont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/>
    </xf>
    <xf numFmtId="0" fontId="25" fillId="0" borderId="0" xfId="0" applyFont="1" applyAlignment="1">
      <alignment horizontal="center"/>
    </xf>
    <xf numFmtId="2" fontId="25" fillId="4" borderId="1" xfId="0" applyNumberFormat="1" applyFont="1" applyFill="1" applyBorder="1" applyAlignment="1">
      <alignment horizontal="center" vertical="center"/>
    </xf>
    <xf numFmtId="1" fontId="23" fillId="2" borderId="1" xfId="0" applyNumberFormat="1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165" fontId="20" fillId="0" borderId="1" xfId="0" applyNumberFormat="1" applyFont="1" applyBorder="1" applyAlignment="1">
      <alignment horizontal="center" vertical="center" wrapText="1"/>
    </xf>
    <xf numFmtId="2" fontId="20" fillId="0" borderId="1" xfId="0" applyNumberFormat="1" applyFont="1" applyBorder="1" applyAlignment="1">
      <alignment horizontal="center" vertical="center" wrapText="1"/>
    </xf>
    <xf numFmtId="1" fontId="18" fillId="2" borderId="3" xfId="0" applyNumberFormat="1" applyFont="1" applyFill="1" applyBorder="1" applyAlignment="1">
      <alignment horizontal="center" vertical="center" wrapText="1"/>
    </xf>
    <xf numFmtId="165" fontId="20" fillId="4" borderId="2" xfId="0" applyNumberFormat="1" applyFont="1" applyFill="1" applyBorder="1" applyAlignment="1">
      <alignment horizontal="center" vertical="center" wrapText="1"/>
    </xf>
    <xf numFmtId="49" fontId="18" fillId="2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165" fontId="12" fillId="2" borderId="3" xfId="0" applyNumberFormat="1" applyFont="1" applyFill="1" applyBorder="1" applyAlignment="1">
      <alignment horizontal="left" vertical="center" wrapText="1"/>
    </xf>
    <xf numFmtId="165" fontId="12" fillId="2" borderId="2" xfId="0" applyNumberFormat="1" applyFont="1" applyFill="1" applyBorder="1" applyAlignment="1">
      <alignment horizontal="left" vertical="center" wrapText="1"/>
    </xf>
    <xf numFmtId="165" fontId="12" fillId="2" borderId="4" xfId="0" applyNumberFormat="1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2" fontId="23" fillId="2" borderId="1" xfId="0" applyNumberFormat="1" applyFont="1" applyFill="1" applyBorder="1" applyAlignment="1">
      <alignment horizontal="center" vertical="center" wrapText="1"/>
    </xf>
    <xf numFmtId="2" fontId="23" fillId="2" borderId="3" xfId="0" applyNumberFormat="1" applyFont="1" applyFill="1" applyBorder="1" applyAlignment="1">
      <alignment horizontal="center" vertical="center" wrapText="1"/>
    </xf>
    <xf numFmtId="2" fontId="23" fillId="2" borderId="2" xfId="0" applyNumberFormat="1" applyFont="1" applyFill="1" applyBorder="1" applyAlignment="1">
      <alignment horizontal="center" vertical="center" wrapText="1"/>
    </xf>
    <xf numFmtId="2" fontId="23" fillId="2" borderId="4" xfId="0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left" wrapText="1"/>
    </xf>
    <xf numFmtId="2" fontId="11" fillId="2" borderId="8" xfId="0" applyNumberFormat="1" applyFont="1" applyFill="1" applyBorder="1" applyAlignment="1">
      <alignment vertical="center" wrapText="1"/>
    </xf>
    <xf numFmtId="0" fontId="24" fillId="0" borderId="8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2" fontId="23" fillId="2" borderId="1" xfId="0" applyNumberFormat="1" applyFont="1" applyFill="1" applyBorder="1" applyAlignment="1">
      <alignment horizontal="center" vertical="top" wrapText="1"/>
    </xf>
    <xf numFmtId="1" fontId="8" fillId="0" borderId="3" xfId="0" applyNumberFormat="1" applyFont="1" applyBorder="1" applyAlignment="1">
      <alignment horizontal="left" vertical="center" wrapText="1"/>
    </xf>
    <xf numFmtId="1" fontId="8" fillId="0" borderId="2" xfId="0" applyNumberFormat="1" applyFont="1" applyBorder="1" applyAlignment="1">
      <alignment horizontal="left" vertical="center" wrapText="1"/>
    </xf>
    <xf numFmtId="1" fontId="8" fillId="0" borderId="4" xfId="0" applyNumberFormat="1" applyFont="1" applyBorder="1" applyAlignment="1">
      <alignment horizontal="left" vertical="center" wrapText="1"/>
    </xf>
    <xf numFmtId="165" fontId="20" fillId="2" borderId="3" xfId="0" applyNumberFormat="1" applyFont="1" applyFill="1" applyBorder="1" applyAlignment="1">
      <alignment horizontal="left" vertical="center" wrapText="1"/>
    </xf>
    <xf numFmtId="165" fontId="20" fillId="2" borderId="2" xfId="0" applyNumberFormat="1" applyFont="1" applyFill="1" applyBorder="1" applyAlignment="1">
      <alignment horizontal="left" vertical="center" wrapText="1"/>
    </xf>
    <xf numFmtId="165" fontId="20" fillId="2" borderId="4" xfId="0" applyNumberFormat="1" applyFont="1" applyFill="1" applyBorder="1" applyAlignment="1">
      <alignment horizontal="left" vertical="center" wrapText="1"/>
    </xf>
    <xf numFmtId="1" fontId="8" fillId="2" borderId="3" xfId="0" applyNumberFormat="1" applyFont="1" applyFill="1" applyBorder="1" applyAlignment="1">
      <alignment horizontal="left" vertical="center" wrapText="1"/>
    </xf>
    <xf numFmtId="1" fontId="8" fillId="2" borderId="2" xfId="0" applyNumberFormat="1" applyFont="1" applyFill="1" applyBorder="1" applyAlignment="1">
      <alignment horizontal="left" vertical="center" wrapText="1"/>
    </xf>
    <xf numFmtId="1" fontId="8" fillId="2" borderId="4" xfId="0" applyNumberFormat="1" applyFont="1" applyFill="1" applyBorder="1" applyAlignment="1">
      <alignment horizontal="left" vertical="center" wrapText="1"/>
    </xf>
    <xf numFmtId="165" fontId="18" fillId="2" borderId="3" xfId="0" applyNumberFormat="1" applyFont="1" applyFill="1" applyBorder="1" applyAlignment="1">
      <alignment horizontal="left" vertical="center" wrapText="1"/>
    </xf>
    <xf numFmtId="165" fontId="18" fillId="2" borderId="2" xfId="0" applyNumberFormat="1" applyFont="1" applyFill="1" applyBorder="1" applyAlignment="1">
      <alignment horizontal="left" vertical="center" wrapText="1"/>
    </xf>
    <xf numFmtId="165" fontId="18" fillId="2" borderId="4" xfId="0" applyNumberFormat="1" applyFont="1" applyFill="1" applyBorder="1" applyAlignment="1">
      <alignment horizontal="left" vertical="center" wrapText="1"/>
    </xf>
    <xf numFmtId="165" fontId="20" fillId="4" borderId="3" xfId="0" applyNumberFormat="1" applyFont="1" applyFill="1" applyBorder="1" applyAlignment="1">
      <alignment horizontal="right" vertical="center" wrapText="1"/>
    </xf>
    <xf numFmtId="165" fontId="20" fillId="4" borderId="4" xfId="0" applyNumberFormat="1" applyFont="1" applyFill="1" applyBorder="1" applyAlignment="1">
      <alignment horizontal="right" vertical="center" wrapText="1"/>
    </xf>
    <xf numFmtId="1" fontId="22" fillId="2" borderId="1" xfId="0" applyNumberFormat="1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2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2" fontId="22" fillId="2" borderId="1" xfId="0" applyNumberFormat="1" applyFont="1" applyFill="1" applyBorder="1" applyAlignment="1">
      <alignment horizontal="center" vertical="center" wrapText="1"/>
    </xf>
    <xf numFmtId="2" fontId="22" fillId="2" borderId="6" xfId="0" applyNumberFormat="1" applyFont="1" applyFill="1" applyBorder="1" applyAlignment="1">
      <alignment horizontal="center" vertical="center" wrapText="1"/>
    </xf>
    <xf numFmtId="2" fontId="22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49" fontId="2" fillId="0" borderId="4" xfId="0" applyNumberFormat="1" applyFont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7"/>
  <sheetViews>
    <sheetView tabSelected="1" view="pageBreakPreview" zoomScaleSheetLayoutView="100" workbookViewId="0">
      <selection activeCell="A5" sqref="A1:XFD5"/>
    </sheetView>
  </sheetViews>
  <sheetFormatPr defaultRowHeight="15"/>
  <cols>
    <col min="1" max="1" width="3.140625" customWidth="1"/>
    <col min="2" max="2" width="30.5703125" customWidth="1"/>
    <col min="3" max="3" width="8" customWidth="1"/>
    <col min="4" max="4" width="8.42578125" customWidth="1"/>
    <col min="5" max="5" width="8.5703125" customWidth="1"/>
    <col min="6" max="6" width="8" customWidth="1"/>
    <col min="7" max="7" width="11.5703125" style="94" customWidth="1"/>
    <col min="8" max="8" width="11.7109375" style="94" customWidth="1"/>
    <col min="9" max="9" width="9.5703125" style="94" customWidth="1"/>
    <col min="10" max="10" width="12.7109375" style="94" customWidth="1"/>
    <col min="11" max="11" width="5.7109375" style="94" customWidth="1"/>
    <col min="12" max="12" width="10.140625" style="94" customWidth="1"/>
    <col min="13" max="13" width="14.140625" style="94" customWidth="1"/>
    <col min="14" max="14" width="11.28515625" bestFit="1" customWidth="1"/>
    <col min="15" max="15" width="12.140625" customWidth="1"/>
  </cols>
  <sheetData>
    <row r="1" spans="1:13" ht="9" customHeight="1">
      <c r="A1" s="71"/>
      <c r="B1" s="71"/>
      <c r="C1" s="71"/>
      <c r="D1" s="71"/>
      <c r="E1" s="71"/>
      <c r="F1" s="71"/>
      <c r="G1" s="81"/>
      <c r="H1" s="81"/>
      <c r="I1" s="81"/>
      <c r="J1" s="81"/>
      <c r="K1" s="81"/>
      <c r="L1" s="81"/>
      <c r="M1" s="81"/>
    </row>
    <row r="2" spans="1:13" ht="6.75" customHeight="1">
      <c r="A2" s="2"/>
      <c r="B2" s="2"/>
      <c r="C2" s="2"/>
      <c r="D2" s="2"/>
      <c r="E2" s="2"/>
      <c r="F2" s="2"/>
      <c r="G2" s="82"/>
      <c r="H2" s="82"/>
      <c r="I2" s="82"/>
      <c r="J2" s="82"/>
      <c r="K2" s="82"/>
      <c r="L2" s="82"/>
      <c r="M2" s="82"/>
    </row>
    <row r="3" spans="1:13" ht="16.5" customHeight="1">
      <c r="A3" s="144" t="s">
        <v>22</v>
      </c>
      <c r="B3" s="144"/>
      <c r="C3" s="144"/>
      <c r="D3" s="144"/>
      <c r="E3" s="144"/>
      <c r="F3" s="144"/>
      <c r="G3" s="144"/>
      <c r="H3" s="144"/>
      <c r="I3" s="144"/>
      <c r="J3" s="144"/>
      <c r="K3" s="144"/>
      <c r="L3" s="144"/>
      <c r="M3" s="144"/>
    </row>
    <row r="4" spans="1:13" ht="14.25" customHeight="1">
      <c r="A4" s="144" t="s">
        <v>102</v>
      </c>
      <c r="B4" s="144"/>
      <c r="C4" s="144"/>
      <c r="D4" s="144"/>
      <c r="E4" s="144"/>
      <c r="F4" s="144"/>
      <c r="G4" s="144"/>
      <c r="H4" s="144"/>
      <c r="I4" s="144"/>
      <c r="J4" s="144"/>
      <c r="K4" s="144"/>
      <c r="L4" s="144"/>
      <c r="M4" s="144"/>
    </row>
    <row r="5" spans="1:13" ht="6.75" customHeight="1">
      <c r="A5" s="2"/>
      <c r="B5" s="2"/>
      <c r="C5" s="2"/>
      <c r="D5" s="2"/>
      <c r="E5" s="2"/>
      <c r="F5" s="2"/>
      <c r="G5" s="82"/>
      <c r="H5" s="82"/>
      <c r="I5" s="82"/>
      <c r="J5" s="82"/>
      <c r="K5" s="82"/>
      <c r="L5" s="82"/>
      <c r="M5" s="82"/>
    </row>
    <row r="6" spans="1:13" ht="14.25" customHeight="1">
      <c r="A6" s="145" t="s">
        <v>0</v>
      </c>
      <c r="B6" s="145" t="s">
        <v>1</v>
      </c>
      <c r="C6" s="145" t="s">
        <v>2</v>
      </c>
      <c r="D6" s="145" t="s">
        <v>3</v>
      </c>
      <c r="E6" s="145" t="s">
        <v>4</v>
      </c>
      <c r="F6" s="145"/>
      <c r="G6" s="146" t="s">
        <v>7</v>
      </c>
      <c r="H6" s="146"/>
      <c r="I6" s="146" t="s">
        <v>103</v>
      </c>
      <c r="J6" s="149" t="s">
        <v>104</v>
      </c>
      <c r="K6" s="150"/>
      <c r="L6" s="150"/>
      <c r="M6" s="151"/>
    </row>
    <row r="7" spans="1:13" ht="11.25" customHeight="1">
      <c r="A7" s="145"/>
      <c r="B7" s="145"/>
      <c r="C7" s="145"/>
      <c r="D7" s="145"/>
      <c r="E7" s="145"/>
      <c r="F7" s="145"/>
      <c r="G7" s="146"/>
      <c r="H7" s="146"/>
      <c r="I7" s="146"/>
      <c r="J7" s="146" t="s">
        <v>14</v>
      </c>
      <c r="K7" s="149" t="s">
        <v>10</v>
      </c>
      <c r="L7" s="150"/>
      <c r="M7" s="151"/>
    </row>
    <row r="8" spans="1:13" ht="12.75" customHeight="1">
      <c r="A8" s="145"/>
      <c r="B8" s="145"/>
      <c r="C8" s="145"/>
      <c r="D8" s="145"/>
      <c r="E8" s="145"/>
      <c r="F8" s="145"/>
      <c r="G8" s="146"/>
      <c r="H8" s="146"/>
      <c r="I8" s="146"/>
      <c r="J8" s="146"/>
      <c r="K8" s="147" t="s">
        <v>145</v>
      </c>
      <c r="L8" s="149" t="s">
        <v>105</v>
      </c>
      <c r="M8" s="151"/>
    </row>
    <row r="9" spans="1:13" ht="100.5" customHeight="1">
      <c r="A9" s="145"/>
      <c r="B9" s="145"/>
      <c r="C9" s="145"/>
      <c r="D9" s="145"/>
      <c r="E9" s="55" t="s">
        <v>5</v>
      </c>
      <c r="F9" s="55" t="s">
        <v>6</v>
      </c>
      <c r="G9" s="109" t="s">
        <v>8</v>
      </c>
      <c r="H9" s="83" t="s">
        <v>9</v>
      </c>
      <c r="I9" s="146"/>
      <c r="J9" s="146"/>
      <c r="K9" s="148"/>
      <c r="L9" s="83" t="s">
        <v>11</v>
      </c>
      <c r="M9" s="143" t="s">
        <v>25</v>
      </c>
    </row>
    <row r="10" spans="1:13" s="97" customFormat="1" ht="12.75" customHeight="1">
      <c r="A10" s="96">
        <v>1</v>
      </c>
      <c r="B10" s="96">
        <f>A10+1</f>
        <v>2</v>
      </c>
      <c r="C10" s="96">
        <f t="shared" ref="C10:M10" si="0">B10+1</f>
        <v>3</v>
      </c>
      <c r="D10" s="96">
        <f t="shared" si="0"/>
        <v>4</v>
      </c>
      <c r="E10" s="96">
        <f t="shared" si="0"/>
        <v>5</v>
      </c>
      <c r="F10" s="96">
        <f t="shared" si="0"/>
        <v>6</v>
      </c>
      <c r="G10" s="96">
        <f t="shared" si="0"/>
        <v>7</v>
      </c>
      <c r="H10" s="96">
        <f t="shared" si="0"/>
        <v>8</v>
      </c>
      <c r="I10" s="96">
        <f t="shared" si="0"/>
        <v>9</v>
      </c>
      <c r="J10" s="96">
        <f t="shared" si="0"/>
        <v>10</v>
      </c>
      <c r="K10" s="96">
        <f t="shared" si="0"/>
        <v>11</v>
      </c>
      <c r="L10" s="96">
        <f t="shared" si="0"/>
        <v>12</v>
      </c>
      <c r="M10" s="96">
        <f t="shared" si="0"/>
        <v>13</v>
      </c>
    </row>
    <row r="11" spans="1:13" ht="12" customHeight="1">
      <c r="A11" s="152" t="s">
        <v>12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4"/>
    </row>
    <row r="12" spans="1:13" ht="12" customHeight="1">
      <c r="A12" s="167" t="s">
        <v>110</v>
      </c>
      <c r="B12" s="168"/>
      <c r="C12" s="168"/>
      <c r="D12" s="168"/>
      <c r="E12" s="168"/>
      <c r="F12" s="168"/>
      <c r="G12" s="168"/>
      <c r="H12" s="168"/>
      <c r="I12" s="168"/>
      <c r="J12" s="168"/>
      <c r="K12" s="168"/>
      <c r="L12" s="168"/>
      <c r="M12" s="169"/>
    </row>
    <row r="13" spans="1:13" ht="39.75" customHeight="1">
      <c r="A13" s="108">
        <v>1</v>
      </c>
      <c r="B13" s="116" t="s">
        <v>143</v>
      </c>
      <c r="C13" s="131">
        <v>833</v>
      </c>
      <c r="D13" s="131">
        <v>833</v>
      </c>
      <c r="E13" s="117" t="s">
        <v>112</v>
      </c>
      <c r="F13" s="72" t="s">
        <v>113</v>
      </c>
      <c r="G13" s="118">
        <v>434210</v>
      </c>
      <c r="H13" s="116">
        <v>407719.05</v>
      </c>
      <c r="I13" s="118">
        <v>85990.720000000001</v>
      </c>
      <c r="J13" s="118">
        <f>L13+M13</f>
        <v>321728.33</v>
      </c>
      <c r="K13" s="116"/>
      <c r="L13" s="118">
        <v>0</v>
      </c>
      <c r="M13" s="118">
        <v>321728.33</v>
      </c>
    </row>
    <row r="14" spans="1:13" ht="38.25">
      <c r="A14" s="108">
        <v>2</v>
      </c>
      <c r="B14" s="116" t="s">
        <v>42</v>
      </c>
      <c r="C14" s="131">
        <v>816</v>
      </c>
      <c r="D14" s="131">
        <v>816</v>
      </c>
      <c r="E14" s="116" t="s">
        <v>115</v>
      </c>
      <c r="F14" s="72" t="s">
        <v>113</v>
      </c>
      <c r="G14" s="118">
        <v>416630</v>
      </c>
      <c r="H14" s="116">
        <v>403447.72</v>
      </c>
      <c r="I14" s="116">
        <v>267691.99</v>
      </c>
      <c r="J14" s="118">
        <f t="shared" ref="J14" si="1">L14+M14</f>
        <v>135755.73000000001</v>
      </c>
      <c r="K14" s="116"/>
      <c r="L14" s="118">
        <v>0</v>
      </c>
      <c r="M14" s="118">
        <v>135755.73000000001</v>
      </c>
    </row>
    <row r="15" spans="1:13" ht="12" customHeight="1">
      <c r="A15" s="110"/>
      <c r="B15" s="137" t="s">
        <v>111</v>
      </c>
      <c r="C15" s="138">
        <f>SUM(C13:C14)</f>
        <v>1649</v>
      </c>
      <c r="D15" s="138">
        <f>SUM(D13:D14)</f>
        <v>1649</v>
      </c>
      <c r="E15" s="137"/>
      <c r="F15" s="137"/>
      <c r="G15" s="139">
        <f>SUM(G13:G14)</f>
        <v>850840</v>
      </c>
      <c r="H15" s="139">
        <f t="shared" ref="H15:M15" si="2">SUM(H13:H14)</f>
        <v>811166.77</v>
      </c>
      <c r="I15" s="139">
        <f t="shared" si="2"/>
        <v>353682.70999999996</v>
      </c>
      <c r="J15" s="139">
        <f t="shared" si="2"/>
        <v>457484.06000000006</v>
      </c>
      <c r="K15" s="139">
        <f t="shared" si="2"/>
        <v>0</v>
      </c>
      <c r="L15" s="139">
        <f t="shared" si="2"/>
        <v>0</v>
      </c>
      <c r="M15" s="139">
        <f t="shared" si="2"/>
        <v>457484.06000000006</v>
      </c>
    </row>
    <row r="16" spans="1:13" ht="11.25" customHeight="1">
      <c r="A16" s="171" t="s">
        <v>106</v>
      </c>
      <c r="B16" s="172"/>
      <c r="C16" s="172"/>
      <c r="D16" s="172"/>
      <c r="E16" s="172"/>
      <c r="F16" s="172"/>
      <c r="G16" s="172"/>
      <c r="H16" s="172"/>
      <c r="I16" s="172"/>
      <c r="J16" s="172"/>
      <c r="K16" s="172"/>
      <c r="L16" s="172"/>
      <c r="M16" s="173"/>
    </row>
    <row r="17" spans="1:15" s="102" customFormat="1" ht="39.75" customHeight="1">
      <c r="A17" s="119">
        <v>1</v>
      </c>
      <c r="B17" s="72" t="s">
        <v>36</v>
      </c>
      <c r="C17" s="72">
        <v>621.53</v>
      </c>
      <c r="D17" s="72">
        <f>C17</f>
        <v>621.53</v>
      </c>
      <c r="E17" s="72" t="s">
        <v>142</v>
      </c>
      <c r="F17" s="72" t="s">
        <v>117</v>
      </c>
      <c r="G17" s="85">
        <v>394030</v>
      </c>
      <c r="H17" s="85">
        <v>376611.06</v>
      </c>
      <c r="I17" s="85"/>
      <c r="J17" s="85">
        <f>L17+M17</f>
        <v>376611.06</v>
      </c>
      <c r="K17" s="85"/>
      <c r="L17" s="85">
        <v>376611.06</v>
      </c>
      <c r="M17" s="85">
        <v>0</v>
      </c>
      <c r="N17" s="102">
        <v>10</v>
      </c>
    </row>
    <row r="18" spans="1:15" s="18" customFormat="1" ht="38.25" customHeight="1">
      <c r="A18" s="78">
        <v>2</v>
      </c>
      <c r="B18" s="72" t="s">
        <v>101</v>
      </c>
      <c r="C18" s="72">
        <v>4778.7</v>
      </c>
      <c r="D18" s="72">
        <v>4778.7</v>
      </c>
      <c r="E18" s="72" t="s">
        <v>144</v>
      </c>
      <c r="F18" s="72" t="s">
        <v>120</v>
      </c>
      <c r="G18" s="85">
        <v>1037392</v>
      </c>
      <c r="H18" s="85">
        <v>992902.87</v>
      </c>
      <c r="I18" s="85"/>
      <c r="J18" s="85">
        <f t="shared" ref="J18:J19" si="3">L18+M18</f>
        <v>992902.87000000011</v>
      </c>
      <c r="K18" s="85"/>
      <c r="L18" s="111">
        <v>731601.8</v>
      </c>
      <c r="M18" s="85">
        <v>261301.07</v>
      </c>
      <c r="N18" s="104">
        <v>5</v>
      </c>
      <c r="O18" s="103">
        <v>100</v>
      </c>
    </row>
    <row r="19" spans="1:15" s="18" customFormat="1" ht="30.75" customHeight="1">
      <c r="A19" s="78">
        <v>3</v>
      </c>
      <c r="B19" s="112" t="s">
        <v>114</v>
      </c>
      <c r="C19" s="112">
        <v>4182</v>
      </c>
      <c r="D19" s="112">
        <v>4182</v>
      </c>
      <c r="E19" s="112" t="s">
        <v>117</v>
      </c>
      <c r="F19" s="112" t="s">
        <v>120</v>
      </c>
      <c r="G19" s="113">
        <v>746458</v>
      </c>
      <c r="H19" s="113">
        <v>758243.03</v>
      </c>
      <c r="I19" s="112"/>
      <c r="J19" s="85">
        <f t="shared" si="3"/>
        <v>758243.03</v>
      </c>
      <c r="K19" s="113"/>
      <c r="L19" s="113">
        <v>469553.14</v>
      </c>
      <c r="M19" s="85">
        <v>288689.89</v>
      </c>
      <c r="N19" s="105"/>
      <c r="O19" s="103"/>
    </row>
    <row r="20" spans="1:15" s="11" customFormat="1">
      <c r="A20" s="77"/>
      <c r="B20" s="79" t="s">
        <v>100</v>
      </c>
      <c r="C20" s="79">
        <f>SUM(C17:C19)</f>
        <v>9582.23</v>
      </c>
      <c r="D20" s="79">
        <f>SUM(D17:D19)</f>
        <v>9582.23</v>
      </c>
      <c r="E20" s="79"/>
      <c r="F20" s="79"/>
      <c r="G20" s="79">
        <f>SUM(G17:G19)</f>
        <v>2177880</v>
      </c>
      <c r="H20" s="79">
        <f t="shared" ref="H20:M20" si="4">SUM(H17:H19)</f>
        <v>2127756.96</v>
      </c>
      <c r="I20" s="79"/>
      <c r="J20" s="79">
        <f t="shared" si="4"/>
        <v>2127756.96</v>
      </c>
      <c r="K20" s="79"/>
      <c r="L20" s="79">
        <f t="shared" si="4"/>
        <v>1577766</v>
      </c>
      <c r="M20" s="79">
        <f t="shared" si="4"/>
        <v>549990.96</v>
      </c>
      <c r="N20" s="14"/>
      <c r="O20" s="10"/>
    </row>
    <row r="21" spans="1:15" s="11" customFormat="1">
      <c r="A21" s="140"/>
      <c r="B21" s="141" t="s">
        <v>126</v>
      </c>
      <c r="C21" s="79">
        <f>C15+C20</f>
        <v>11231.23</v>
      </c>
      <c r="D21" s="79">
        <f>D15+D20</f>
        <v>11231.23</v>
      </c>
      <c r="E21" s="79"/>
      <c r="F21" s="79"/>
      <c r="G21" s="79">
        <f>G15+G20</f>
        <v>3028720</v>
      </c>
      <c r="H21" s="79">
        <f t="shared" ref="H21:M21" si="5">H15+H20</f>
        <v>2938923.73</v>
      </c>
      <c r="I21" s="79"/>
      <c r="J21" s="79">
        <f t="shared" si="5"/>
        <v>2585241.02</v>
      </c>
      <c r="K21" s="79"/>
      <c r="L21" s="79">
        <f t="shared" si="5"/>
        <v>1577766</v>
      </c>
      <c r="M21" s="79">
        <f t="shared" si="5"/>
        <v>1007475.02</v>
      </c>
      <c r="N21" s="14"/>
      <c r="O21" s="10"/>
    </row>
    <row r="22" spans="1:15" s="11" customFormat="1">
      <c r="A22" s="177" t="s">
        <v>127</v>
      </c>
      <c r="B22" s="178"/>
      <c r="C22" s="178"/>
      <c r="D22" s="178"/>
      <c r="E22" s="178"/>
      <c r="F22" s="178"/>
      <c r="G22" s="178"/>
      <c r="H22" s="178"/>
      <c r="I22" s="178"/>
      <c r="J22" s="178"/>
      <c r="K22" s="178"/>
      <c r="L22" s="178"/>
      <c r="M22" s="179"/>
      <c r="N22" s="14"/>
      <c r="O22" s="10"/>
    </row>
    <row r="23" spans="1:15" s="123" customFormat="1" ht="38.25">
      <c r="A23" s="77">
        <v>1</v>
      </c>
      <c r="B23" s="72" t="s">
        <v>39</v>
      </c>
      <c r="C23" s="72">
        <v>702</v>
      </c>
      <c r="D23" s="72">
        <f>C23</f>
        <v>702</v>
      </c>
      <c r="E23" s="72" t="s">
        <v>121</v>
      </c>
      <c r="F23" s="72" t="s">
        <v>122</v>
      </c>
      <c r="G23" s="85">
        <v>395755</v>
      </c>
      <c r="H23" s="85">
        <v>395755</v>
      </c>
      <c r="I23" s="77"/>
      <c r="J23" s="84">
        <f>L23+M23</f>
        <v>86482.86</v>
      </c>
      <c r="K23" s="84"/>
      <c r="L23" s="84">
        <v>0</v>
      </c>
      <c r="M23" s="84">
        <v>86482.86</v>
      </c>
      <c r="N23" s="121"/>
      <c r="O23" s="122"/>
    </row>
    <row r="24" spans="1:15" s="123" customFormat="1" ht="28.5" customHeight="1">
      <c r="A24" s="77">
        <v>2</v>
      </c>
      <c r="B24" s="72" t="s">
        <v>125</v>
      </c>
      <c r="C24" s="72">
        <v>719</v>
      </c>
      <c r="D24" s="72">
        <v>719</v>
      </c>
      <c r="E24" s="72" t="s">
        <v>121</v>
      </c>
      <c r="F24" s="72" t="s">
        <v>122</v>
      </c>
      <c r="G24" s="85">
        <v>332401</v>
      </c>
      <c r="H24" s="85">
        <f t="shared" ref="H24" si="6">G24</f>
        <v>332401</v>
      </c>
      <c r="I24" s="77"/>
      <c r="J24" s="84">
        <f>L24+M24</f>
        <v>25450.880000000001</v>
      </c>
      <c r="K24" s="84"/>
      <c r="L24" s="84">
        <v>0</v>
      </c>
      <c r="M24" s="84">
        <v>25450.880000000001</v>
      </c>
      <c r="N24" s="121"/>
      <c r="O24" s="122"/>
    </row>
    <row r="25" spans="1:15" s="127" customFormat="1" ht="12.75">
      <c r="A25" s="124"/>
      <c r="B25" s="79" t="s">
        <v>100</v>
      </c>
      <c r="C25" s="79">
        <f>SUM(C23:C24)</f>
        <v>1421</v>
      </c>
      <c r="D25" s="79">
        <f>SUM(D23:D24)</f>
        <v>1421</v>
      </c>
      <c r="E25" s="79"/>
      <c r="F25" s="79"/>
      <c r="G25" s="86">
        <f>SUM(G23:G24)</f>
        <v>728156</v>
      </c>
      <c r="H25" s="86">
        <f t="shared" ref="H25:M25" si="7">SUM(H23:H24)</f>
        <v>728156</v>
      </c>
      <c r="I25" s="86"/>
      <c r="J25" s="86">
        <f t="shared" si="7"/>
        <v>111933.74</v>
      </c>
      <c r="K25" s="86"/>
      <c r="L25" s="86">
        <f t="shared" si="7"/>
        <v>0</v>
      </c>
      <c r="M25" s="86">
        <f t="shared" si="7"/>
        <v>111933.74</v>
      </c>
      <c r="N25" s="125"/>
      <c r="O25" s="126"/>
    </row>
    <row r="26" spans="1:15" s="31" customFormat="1" ht="15.75">
      <c r="A26" s="156" t="s">
        <v>107</v>
      </c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8"/>
      <c r="N26" s="30"/>
      <c r="O26" s="30"/>
    </row>
    <row r="27" spans="1:15" s="31" customFormat="1" ht="36" customHeight="1">
      <c r="A27" s="77">
        <v>1</v>
      </c>
      <c r="B27" s="73" t="s">
        <v>128</v>
      </c>
      <c r="C27" s="73">
        <v>550.29999999999995</v>
      </c>
      <c r="D27" s="73">
        <v>550.29999999999995</v>
      </c>
      <c r="E27" s="142" t="s">
        <v>133</v>
      </c>
      <c r="F27" s="142" t="s">
        <v>116</v>
      </c>
      <c r="G27" s="87"/>
      <c r="H27" s="84">
        <v>15000</v>
      </c>
      <c r="I27" s="84">
        <v>6000</v>
      </c>
      <c r="J27" s="84">
        <v>9000</v>
      </c>
      <c r="K27" s="84"/>
      <c r="L27" s="84"/>
      <c r="M27" s="84">
        <v>9000</v>
      </c>
      <c r="N27" s="30"/>
      <c r="O27" s="30"/>
    </row>
    <row r="28" spans="1:15" s="31" customFormat="1" ht="35.25" customHeight="1">
      <c r="A28" s="77">
        <v>2</v>
      </c>
      <c r="B28" s="72" t="s">
        <v>130</v>
      </c>
      <c r="C28" s="72">
        <v>958</v>
      </c>
      <c r="D28" s="73">
        <v>958</v>
      </c>
      <c r="E28" s="142" t="s">
        <v>134</v>
      </c>
      <c r="F28" s="142" t="s">
        <v>113</v>
      </c>
      <c r="G28" s="87"/>
      <c r="H28" s="84">
        <v>15000</v>
      </c>
      <c r="I28" s="84">
        <v>6000</v>
      </c>
      <c r="J28" s="84">
        <f>L28+M28</f>
        <v>9000</v>
      </c>
      <c r="K28" s="87"/>
      <c r="L28" s="87"/>
      <c r="M28" s="84">
        <v>9000</v>
      </c>
      <c r="N28" s="30"/>
      <c r="O28" s="30"/>
    </row>
    <row r="29" spans="1:15" s="31" customFormat="1" ht="36" customHeight="1">
      <c r="A29" s="77">
        <v>3</v>
      </c>
      <c r="B29" s="72" t="s">
        <v>131</v>
      </c>
      <c r="C29" s="72">
        <v>1696</v>
      </c>
      <c r="D29" s="73">
        <v>1696</v>
      </c>
      <c r="E29" s="142" t="s">
        <v>135</v>
      </c>
      <c r="F29" s="142" t="s">
        <v>113</v>
      </c>
      <c r="G29" s="87"/>
      <c r="H29" s="84">
        <v>16000</v>
      </c>
      <c r="I29" s="84">
        <v>6400</v>
      </c>
      <c r="J29" s="84">
        <f>L29+M29</f>
        <v>9600</v>
      </c>
      <c r="K29" s="87"/>
      <c r="L29" s="87"/>
      <c r="M29" s="84">
        <v>9600</v>
      </c>
      <c r="N29" s="30"/>
      <c r="O29" s="30"/>
    </row>
    <row r="30" spans="1:15" s="31" customFormat="1" ht="27" customHeight="1">
      <c r="A30" s="77">
        <v>4</v>
      </c>
      <c r="B30" s="77" t="s">
        <v>132</v>
      </c>
      <c r="C30" s="73">
        <v>2309</v>
      </c>
      <c r="D30" s="73">
        <v>2309</v>
      </c>
      <c r="E30" s="77" t="s">
        <v>137</v>
      </c>
      <c r="F30" s="77" t="s">
        <v>138</v>
      </c>
      <c r="G30" s="77"/>
      <c r="H30" s="84">
        <v>17000</v>
      </c>
      <c r="I30" s="84">
        <v>6800</v>
      </c>
      <c r="J30" s="84">
        <v>10200</v>
      </c>
      <c r="K30" s="77"/>
      <c r="L30" s="77"/>
      <c r="M30" s="84">
        <v>10200</v>
      </c>
      <c r="N30" s="30"/>
      <c r="O30" s="30"/>
    </row>
    <row r="31" spans="1:15" s="130" customFormat="1" ht="38.25">
      <c r="A31" s="136">
        <v>5</v>
      </c>
      <c r="B31" s="72" t="s">
        <v>129</v>
      </c>
      <c r="C31" s="72">
        <v>2031</v>
      </c>
      <c r="D31" s="72">
        <f t="shared" ref="D31" si="8">C31</f>
        <v>2031</v>
      </c>
      <c r="E31" s="128" t="s">
        <v>123</v>
      </c>
      <c r="F31" s="128" t="s">
        <v>124</v>
      </c>
      <c r="G31" s="135">
        <v>22000</v>
      </c>
      <c r="H31" s="85">
        <v>22000</v>
      </c>
      <c r="I31" s="84"/>
      <c r="J31" s="84">
        <v>22000</v>
      </c>
      <c r="K31" s="87"/>
      <c r="L31" s="87"/>
      <c r="M31" s="84">
        <v>22000</v>
      </c>
      <c r="N31" s="129"/>
      <c r="O31" s="129"/>
    </row>
    <row r="32" spans="1:15" s="134" customFormat="1" ht="13.5" customHeight="1">
      <c r="A32" s="124"/>
      <c r="B32" s="124" t="s">
        <v>100</v>
      </c>
      <c r="C32" s="132">
        <f>SUM(C27:C31)</f>
        <v>7544.3</v>
      </c>
      <c r="D32" s="132">
        <f>SUM(D27:D31)</f>
        <v>7544.3</v>
      </c>
      <c r="E32" s="124"/>
      <c r="F32" s="124"/>
      <c r="G32" s="87">
        <f>SUM(G27:G31)</f>
        <v>22000</v>
      </c>
      <c r="H32" s="87">
        <f>SUM(H27:H31)</f>
        <v>85000</v>
      </c>
      <c r="I32" s="87">
        <f t="shared" ref="I32:J32" si="9">SUM(I27:I31)</f>
        <v>25200</v>
      </c>
      <c r="J32" s="87">
        <f t="shared" si="9"/>
        <v>59800</v>
      </c>
      <c r="K32" s="87"/>
      <c r="L32" s="87">
        <f t="shared" ref="L32:M32" si="10">SUM(L27:L31)</f>
        <v>0</v>
      </c>
      <c r="M32" s="87">
        <f t="shared" si="10"/>
        <v>59800</v>
      </c>
      <c r="N32" s="133"/>
      <c r="O32" s="133"/>
    </row>
    <row r="33" spans="1:15" s="11" customFormat="1" ht="13.15" customHeight="1">
      <c r="A33" s="174" t="s">
        <v>13</v>
      </c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6"/>
      <c r="N33" s="19"/>
      <c r="O33" s="20"/>
    </row>
    <row r="34" spans="1:15" s="11" customFormat="1" ht="12.75" customHeight="1">
      <c r="A34" s="180" t="s">
        <v>136</v>
      </c>
      <c r="B34" s="181"/>
      <c r="C34" s="181"/>
      <c r="D34" s="181"/>
      <c r="E34" s="181"/>
      <c r="F34" s="181"/>
      <c r="G34" s="181"/>
      <c r="H34" s="181"/>
      <c r="I34" s="181"/>
      <c r="J34" s="181"/>
      <c r="K34" s="182"/>
      <c r="L34" s="87"/>
      <c r="M34" s="86">
        <v>37373.879999999997</v>
      </c>
      <c r="N34" s="114">
        <v>1.06</v>
      </c>
      <c r="O34" s="20"/>
    </row>
    <row r="35" spans="1:15" s="18" customFormat="1" ht="13.5" customHeight="1">
      <c r="A35" s="183" t="s">
        <v>18</v>
      </c>
      <c r="B35" s="184"/>
      <c r="C35" s="79"/>
      <c r="D35" s="79"/>
      <c r="E35" s="79"/>
      <c r="F35" s="79"/>
      <c r="G35" s="86"/>
      <c r="H35" s="86"/>
      <c r="I35" s="86"/>
      <c r="J35" s="86">
        <f>L35+M35</f>
        <v>2794348.64</v>
      </c>
      <c r="K35" s="86"/>
      <c r="L35" s="86">
        <f>L34+L20</f>
        <v>1577766</v>
      </c>
      <c r="M35" s="86">
        <f>M20+M15+M34+M25+M32</f>
        <v>1216582.6400000001</v>
      </c>
      <c r="N35" s="98"/>
      <c r="O35" s="98"/>
    </row>
    <row r="36" spans="1:15" s="11" customFormat="1" ht="12.75" customHeight="1">
      <c r="A36" s="180" t="s">
        <v>108</v>
      </c>
      <c r="B36" s="181"/>
      <c r="C36" s="181"/>
      <c r="D36" s="181"/>
      <c r="E36" s="182"/>
      <c r="F36" s="73"/>
      <c r="G36" s="84"/>
      <c r="H36" s="84"/>
      <c r="I36" s="84"/>
      <c r="J36" s="84"/>
      <c r="K36" s="84"/>
      <c r="L36" s="84"/>
      <c r="M36" s="85">
        <v>214374.64</v>
      </c>
      <c r="N36" s="19"/>
      <c r="O36" s="19"/>
    </row>
    <row r="37" spans="1:15" s="11" customFormat="1" ht="12.75" customHeight="1">
      <c r="A37" s="186" t="s">
        <v>48</v>
      </c>
      <c r="B37" s="187"/>
      <c r="C37" s="187"/>
      <c r="D37" s="187"/>
      <c r="E37" s="187"/>
      <c r="F37" s="187"/>
      <c r="G37" s="187"/>
      <c r="H37" s="187"/>
      <c r="I37" s="187"/>
      <c r="J37" s="187"/>
      <c r="K37" s="187"/>
      <c r="L37" s="187"/>
      <c r="M37" s="188"/>
      <c r="N37" s="15"/>
    </row>
    <row r="38" spans="1:15" s="11" customFormat="1" ht="21.75" customHeight="1">
      <c r="A38" s="155" t="s">
        <v>0</v>
      </c>
      <c r="B38" s="155" t="s">
        <v>1</v>
      </c>
      <c r="C38" s="155" t="s">
        <v>49</v>
      </c>
      <c r="D38" s="155" t="s">
        <v>50</v>
      </c>
      <c r="E38" s="155"/>
      <c r="F38" s="155" t="s">
        <v>51</v>
      </c>
      <c r="G38" s="189" t="s">
        <v>52</v>
      </c>
      <c r="H38" s="189"/>
      <c r="I38" s="189"/>
      <c r="J38" s="189"/>
      <c r="K38" s="189"/>
      <c r="L38" s="189"/>
      <c r="M38" s="190" t="s">
        <v>53</v>
      </c>
      <c r="N38" s="19">
        <f>1216582.64+1577765.9</f>
        <v>2794348.54</v>
      </c>
    </row>
    <row r="39" spans="1:15" s="11" customFormat="1" ht="33.75" customHeight="1">
      <c r="A39" s="155"/>
      <c r="B39" s="155"/>
      <c r="C39" s="155"/>
      <c r="D39" s="74" t="s">
        <v>5</v>
      </c>
      <c r="E39" s="74" t="s">
        <v>6</v>
      </c>
      <c r="F39" s="155"/>
      <c r="G39" s="189"/>
      <c r="H39" s="189"/>
      <c r="I39" s="189"/>
      <c r="J39" s="189"/>
      <c r="K39" s="189"/>
      <c r="L39" s="189"/>
      <c r="M39" s="191"/>
      <c r="N39" s="19"/>
      <c r="O39" s="20"/>
    </row>
    <row r="40" spans="1:15" ht="10.5" customHeight="1">
      <c r="A40" s="74">
        <v>1</v>
      </c>
      <c r="B40" s="74">
        <f t="shared" ref="B40:G40" si="11">A40+1</f>
        <v>2</v>
      </c>
      <c r="C40" s="74">
        <f t="shared" si="11"/>
        <v>3</v>
      </c>
      <c r="D40" s="74">
        <f t="shared" si="11"/>
        <v>4</v>
      </c>
      <c r="E40" s="74">
        <f t="shared" si="11"/>
        <v>5</v>
      </c>
      <c r="F40" s="74">
        <f t="shared" si="11"/>
        <v>6</v>
      </c>
      <c r="G40" s="185">
        <f t="shared" si="11"/>
        <v>7</v>
      </c>
      <c r="H40" s="185"/>
      <c r="I40" s="185"/>
      <c r="J40" s="185"/>
      <c r="K40" s="185"/>
      <c r="L40" s="185"/>
      <c r="M40" s="95">
        <v>8</v>
      </c>
      <c r="N40" s="1"/>
    </row>
    <row r="41" spans="1:15" ht="74.25" customHeight="1">
      <c r="A41" s="75">
        <v>1</v>
      </c>
      <c r="B41" s="115" t="s">
        <v>41</v>
      </c>
      <c r="C41" s="75">
        <v>2.5</v>
      </c>
      <c r="D41" s="76" t="str">
        <f>E13</f>
        <v>декабрь 2021 г.</v>
      </c>
      <c r="E41" s="76" t="str">
        <f>F13</f>
        <v>март 2022 г.</v>
      </c>
      <c r="F41" s="120">
        <f>H13/D13</f>
        <v>489.45864345738295</v>
      </c>
      <c r="G41" s="160" t="s">
        <v>63</v>
      </c>
      <c r="H41" s="160"/>
      <c r="I41" s="160"/>
      <c r="J41" s="160"/>
      <c r="K41" s="160"/>
      <c r="L41" s="160"/>
      <c r="M41" s="88" t="s">
        <v>118</v>
      </c>
      <c r="N41" s="1"/>
    </row>
    <row r="42" spans="1:15" ht="59.25" customHeight="1">
      <c r="A42" s="75">
        <v>2</v>
      </c>
      <c r="B42" s="115" t="s">
        <v>42</v>
      </c>
      <c r="C42" s="75">
        <v>2.5</v>
      </c>
      <c r="D42" s="76" t="str">
        <f>E14</f>
        <v>ноябрь 2021 г.</v>
      </c>
      <c r="E42" s="76" t="str">
        <f>F14</f>
        <v>март 2022 г.</v>
      </c>
      <c r="F42" s="120">
        <f>H14/D14</f>
        <v>494.42122549019604</v>
      </c>
      <c r="G42" s="170" t="s">
        <v>64</v>
      </c>
      <c r="H42" s="170"/>
      <c r="I42" s="170"/>
      <c r="J42" s="170"/>
      <c r="K42" s="170"/>
      <c r="L42" s="170"/>
      <c r="M42" s="88" t="s">
        <v>119</v>
      </c>
      <c r="N42" s="1"/>
    </row>
    <row r="43" spans="1:15" ht="83.25" customHeight="1">
      <c r="A43" s="75">
        <v>3</v>
      </c>
      <c r="B43" s="72" t="str">
        <f>B17</f>
        <v>"Капитальный ремонт жилого дома № 62 по ул. Ворошилова в г. Кричеве"</v>
      </c>
      <c r="C43" s="75">
        <v>3</v>
      </c>
      <c r="D43" s="100" t="str">
        <f>E17</f>
        <v>март  2022 г.</v>
      </c>
      <c r="E43" s="99" t="s">
        <v>117</v>
      </c>
      <c r="F43" s="100">
        <f>H17/D17</f>
        <v>605.9418853474491</v>
      </c>
      <c r="G43" s="160" t="s">
        <v>54</v>
      </c>
      <c r="H43" s="160"/>
      <c r="I43" s="160"/>
      <c r="J43" s="160"/>
      <c r="K43" s="160"/>
      <c r="L43" s="160"/>
      <c r="M43" s="88" t="s">
        <v>139</v>
      </c>
      <c r="N43" s="1"/>
    </row>
    <row r="44" spans="1:15" ht="96.75" customHeight="1">
      <c r="A44" s="75">
        <v>4</v>
      </c>
      <c r="B44" s="72" t="str">
        <f>B18</f>
        <v>"Капитальный ремонт жилого дома № 3 по ул. Микрорайон Комсомольский в г. Кричеве"</v>
      </c>
      <c r="C44" s="75">
        <v>3.5</v>
      </c>
      <c r="D44" s="100" t="str">
        <f>E18</f>
        <v>апрель        2022 г.</v>
      </c>
      <c r="E44" s="80" t="str">
        <f>F18</f>
        <v>июль 2022 г.</v>
      </c>
      <c r="F44" s="100">
        <f>H18/D18</f>
        <v>207.7767740180384</v>
      </c>
      <c r="G44" s="160" t="s">
        <v>140</v>
      </c>
      <c r="H44" s="160"/>
      <c r="I44" s="160"/>
      <c r="J44" s="160"/>
      <c r="K44" s="160"/>
      <c r="L44" s="160"/>
      <c r="M44" s="88" t="s">
        <v>55</v>
      </c>
      <c r="N44" s="1"/>
    </row>
    <row r="45" spans="1:15" ht="75.75" customHeight="1">
      <c r="A45" s="75">
        <v>5</v>
      </c>
      <c r="B45" s="72" t="str">
        <f>B19</f>
        <v>Капитальный ремонт жилого дома № 3 по ул. Вокзальная в г. Кричеве</v>
      </c>
      <c r="C45" s="75">
        <v>3.5</v>
      </c>
      <c r="D45" s="100" t="str">
        <f>E19</f>
        <v>апрель 2022 г.</v>
      </c>
      <c r="E45" s="76" t="str">
        <f>F19</f>
        <v>июль 2022 г.</v>
      </c>
      <c r="F45" s="100">
        <f>G19/D19</f>
        <v>178.49306551889049</v>
      </c>
      <c r="G45" s="161" t="s">
        <v>141</v>
      </c>
      <c r="H45" s="162"/>
      <c r="I45" s="162"/>
      <c r="J45" s="162"/>
      <c r="K45" s="162"/>
      <c r="L45" s="163"/>
      <c r="M45" s="88" t="s">
        <v>55</v>
      </c>
      <c r="N45" s="1"/>
    </row>
    <row r="46" spans="1:15" ht="30" customHeight="1">
      <c r="A46" s="65"/>
      <c r="B46" s="166" t="s">
        <v>98</v>
      </c>
      <c r="C46" s="166"/>
      <c r="D46" s="166"/>
      <c r="E46" s="166"/>
      <c r="F46" s="69"/>
      <c r="G46" s="69"/>
      <c r="H46" s="165" t="s">
        <v>99</v>
      </c>
      <c r="I46" s="165"/>
      <c r="J46" s="89"/>
      <c r="K46" s="89"/>
      <c r="L46" s="89"/>
      <c r="M46" s="90"/>
      <c r="N46" s="1"/>
    </row>
    <row r="47" spans="1:15" ht="9" hidden="1" customHeight="1">
      <c r="A47" s="65"/>
      <c r="B47" s="106"/>
      <c r="C47" s="106"/>
      <c r="D47" s="106"/>
      <c r="E47" s="106"/>
      <c r="F47" s="69"/>
      <c r="G47" s="69"/>
      <c r="H47" s="107"/>
      <c r="I47" s="107"/>
      <c r="J47" s="89"/>
      <c r="K47" s="89"/>
      <c r="L47" s="89"/>
      <c r="M47" s="90"/>
      <c r="N47" s="1"/>
    </row>
    <row r="48" spans="1:15" ht="14.25" customHeight="1">
      <c r="A48" s="37"/>
      <c r="B48" s="164"/>
      <c r="C48" s="164"/>
      <c r="D48" s="164"/>
      <c r="E48" s="164"/>
      <c r="F48" s="70"/>
      <c r="G48" s="91"/>
      <c r="H48" s="101"/>
      <c r="I48" s="101"/>
      <c r="J48" s="39"/>
      <c r="K48" s="39"/>
      <c r="L48" s="39"/>
      <c r="M48" s="39"/>
      <c r="N48" s="1"/>
    </row>
    <row r="49" spans="1:14" ht="29.25" customHeight="1">
      <c r="A49" s="37"/>
      <c r="B49" s="159" t="s">
        <v>109</v>
      </c>
      <c r="C49" s="159"/>
      <c r="D49" s="159"/>
      <c r="E49" s="159"/>
      <c r="F49" s="159"/>
      <c r="G49" s="68"/>
      <c r="H49" s="101" t="s">
        <v>65</v>
      </c>
      <c r="I49" s="101"/>
      <c r="J49" s="39"/>
      <c r="K49" s="39"/>
      <c r="L49" s="39"/>
      <c r="M49" s="39"/>
      <c r="N49" s="1"/>
    </row>
    <row r="50" spans="1:14" ht="18.75" customHeight="1">
      <c r="A50" s="37"/>
      <c r="B50" s="67">
        <v>80224126655</v>
      </c>
      <c r="C50" s="66"/>
      <c r="D50" s="66"/>
      <c r="E50" s="66"/>
      <c r="F50" s="68"/>
      <c r="G50" s="68"/>
      <c r="H50" s="68"/>
      <c r="I50" s="68"/>
      <c r="J50" s="39"/>
      <c r="K50" s="39"/>
      <c r="L50" s="39"/>
      <c r="M50" s="39"/>
      <c r="N50" s="1"/>
    </row>
    <row r="51" spans="1:14" ht="12" customHeight="1">
      <c r="A51" s="37"/>
      <c r="B51" s="40"/>
      <c r="C51" s="37"/>
      <c r="D51" s="37"/>
      <c r="E51" s="37"/>
      <c r="F51" s="39"/>
      <c r="G51" s="39"/>
      <c r="H51" s="39"/>
      <c r="I51" s="39"/>
      <c r="J51" s="39"/>
      <c r="K51" s="39"/>
      <c r="L51" s="39"/>
      <c r="M51" s="39"/>
      <c r="N51" s="1"/>
    </row>
    <row r="52" spans="1:14">
      <c r="A52" s="37"/>
      <c r="B52" s="38"/>
      <c r="C52" s="37"/>
      <c r="D52" s="37"/>
      <c r="E52" s="37"/>
      <c r="F52" s="37"/>
      <c r="G52" s="39"/>
      <c r="H52" s="39"/>
      <c r="I52" s="92"/>
      <c r="J52" s="39"/>
      <c r="K52" s="39"/>
      <c r="L52" s="39"/>
      <c r="M52" s="39"/>
      <c r="N52" s="1"/>
    </row>
    <row r="53" spans="1:14">
      <c r="N53" s="1"/>
    </row>
    <row r="57" spans="1:14">
      <c r="A57" s="27"/>
      <c r="B57" s="27"/>
      <c r="C57" s="27"/>
      <c r="D57" s="27"/>
      <c r="E57" s="27"/>
      <c r="F57" s="27"/>
      <c r="G57" s="93"/>
      <c r="H57" s="93"/>
      <c r="I57" s="93"/>
      <c r="J57" s="93"/>
      <c r="K57" s="93"/>
      <c r="L57" s="93"/>
      <c r="M57" s="93"/>
    </row>
  </sheetData>
  <mergeCells count="41">
    <mergeCell ref="A34:K34"/>
    <mergeCell ref="G41:L41"/>
    <mergeCell ref="A35:B35"/>
    <mergeCell ref="A36:E36"/>
    <mergeCell ref="G40:L40"/>
    <mergeCell ref="A37:M37"/>
    <mergeCell ref="G38:L39"/>
    <mergeCell ref="D38:E38"/>
    <mergeCell ref="C38:C39"/>
    <mergeCell ref="B38:B39"/>
    <mergeCell ref="M38:M39"/>
    <mergeCell ref="A11:M11"/>
    <mergeCell ref="A38:A39"/>
    <mergeCell ref="F38:F39"/>
    <mergeCell ref="A26:M26"/>
    <mergeCell ref="B49:F49"/>
    <mergeCell ref="G44:L44"/>
    <mergeCell ref="G45:L45"/>
    <mergeCell ref="B48:E48"/>
    <mergeCell ref="H46:I46"/>
    <mergeCell ref="B46:E46"/>
    <mergeCell ref="A12:M12"/>
    <mergeCell ref="G42:L42"/>
    <mergeCell ref="A16:M16"/>
    <mergeCell ref="A33:M33"/>
    <mergeCell ref="A22:M22"/>
    <mergeCell ref="G43:L43"/>
    <mergeCell ref="A3:M3"/>
    <mergeCell ref="B6:B9"/>
    <mergeCell ref="A6:A9"/>
    <mergeCell ref="J7:J9"/>
    <mergeCell ref="K8:K9"/>
    <mergeCell ref="E6:F8"/>
    <mergeCell ref="G6:H8"/>
    <mergeCell ref="C6:C9"/>
    <mergeCell ref="I6:I9"/>
    <mergeCell ref="D6:D9"/>
    <mergeCell ref="J6:M6"/>
    <mergeCell ref="K7:M7"/>
    <mergeCell ref="A4:M4"/>
    <mergeCell ref="L8:M8"/>
  </mergeCells>
  <phoneticPr fontId="0" type="noConversion"/>
  <pageMargins left="0.23622047244094491" right="0.23622047244094491" top="0.55118110236220474" bottom="0.35433070866141736" header="0.31496062992125984" footer="0.31496062992125984"/>
  <pageSetup paperSize="9" orientation="landscape" r:id="rId1"/>
  <rowBreaks count="1" manualBreakCount="1">
    <brk id="21" max="12" man="1"/>
  </rowBreaks>
  <colBreaks count="1" manualBreakCount="1">
    <brk id="13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Q82"/>
  <sheetViews>
    <sheetView workbookViewId="0">
      <selection activeCell="H50" sqref="H50"/>
    </sheetView>
  </sheetViews>
  <sheetFormatPr defaultRowHeight="15"/>
  <cols>
    <col min="1" max="1" width="3.28515625" customWidth="1"/>
    <col min="2" max="2" width="27" customWidth="1"/>
    <col min="3" max="3" width="7" customWidth="1"/>
    <col min="4" max="4" width="6.85546875" customWidth="1"/>
    <col min="5" max="5" width="7.7109375" customWidth="1"/>
    <col min="6" max="6" width="7.85546875" customWidth="1"/>
    <col min="7" max="7" width="11.85546875" customWidth="1"/>
    <col min="8" max="8" width="11.7109375" customWidth="1"/>
    <col min="9" max="9" width="8.140625" customWidth="1"/>
    <col min="10" max="10" width="11.85546875" customWidth="1"/>
    <col min="11" max="11" width="7.28515625" customWidth="1"/>
    <col min="12" max="12" width="10.7109375" bestFit="1" customWidth="1"/>
    <col min="13" max="13" width="11.85546875" bestFit="1" customWidth="1"/>
    <col min="15" max="15" width="10" customWidth="1"/>
  </cols>
  <sheetData>
    <row r="1" spans="1:13">
      <c r="A1" s="48" t="s">
        <v>73</v>
      </c>
      <c r="B1" s="48"/>
      <c r="C1" s="48"/>
      <c r="D1" s="3" t="s">
        <v>73</v>
      </c>
      <c r="E1" s="49"/>
      <c r="F1" s="49"/>
      <c r="G1" s="49"/>
      <c r="H1" s="49"/>
      <c r="I1" s="214" t="s">
        <v>16</v>
      </c>
      <c r="J1" s="214"/>
      <c r="K1" s="214"/>
      <c r="L1" s="214"/>
      <c r="M1" s="2"/>
    </row>
    <row r="2" spans="1:13">
      <c r="A2" s="48" t="s">
        <v>74</v>
      </c>
      <c r="B2" s="48"/>
      <c r="C2" s="48"/>
      <c r="D2" s="3" t="s">
        <v>75</v>
      </c>
      <c r="E2" s="49"/>
      <c r="F2" s="49"/>
      <c r="G2" s="49"/>
      <c r="H2" s="49"/>
      <c r="I2" s="49" t="s">
        <v>17</v>
      </c>
      <c r="J2" s="49"/>
      <c r="K2" s="49"/>
      <c r="L2" s="49"/>
      <c r="M2" s="2"/>
    </row>
    <row r="3" spans="1:13">
      <c r="A3" s="48" t="s">
        <v>76</v>
      </c>
      <c r="B3" s="48"/>
      <c r="C3" s="48"/>
      <c r="D3" s="48" t="s">
        <v>77</v>
      </c>
      <c r="E3" s="49"/>
      <c r="F3" s="49"/>
      <c r="G3" s="49"/>
      <c r="H3" s="49"/>
      <c r="I3" s="49" t="s">
        <v>15</v>
      </c>
      <c r="J3" s="49"/>
      <c r="K3" s="49"/>
      <c r="L3" s="49"/>
      <c r="M3" s="2"/>
    </row>
    <row r="4" spans="1:13">
      <c r="A4" s="50" t="s">
        <v>78</v>
      </c>
      <c r="B4" s="50"/>
      <c r="C4" s="50"/>
      <c r="D4" s="50" t="s">
        <v>79</v>
      </c>
      <c r="E4" s="51"/>
      <c r="F4" s="51"/>
      <c r="G4" s="51"/>
      <c r="H4" s="51"/>
      <c r="I4" s="49" t="s">
        <v>80</v>
      </c>
      <c r="J4" s="49"/>
      <c r="K4" s="49"/>
      <c r="L4" s="49"/>
      <c r="M4" s="2"/>
    </row>
    <row r="5" spans="1:13">
      <c r="A5" s="50" t="s">
        <v>81</v>
      </c>
      <c r="B5" s="50"/>
      <c r="C5" s="50"/>
      <c r="D5" s="3" t="s">
        <v>82</v>
      </c>
      <c r="E5" s="49"/>
      <c r="F5" s="49"/>
      <c r="G5" s="49"/>
      <c r="H5" s="49"/>
      <c r="I5" s="49" t="s">
        <v>83</v>
      </c>
      <c r="J5" s="49"/>
      <c r="K5" s="49"/>
      <c r="L5" s="49"/>
      <c r="M5" s="2"/>
    </row>
    <row r="6" spans="1:13">
      <c r="A6" s="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"/>
    </row>
    <row r="7" spans="1:13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>
      <c r="A8" s="144" t="s">
        <v>22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</row>
    <row r="9" spans="1:13">
      <c r="A9" s="144" t="s">
        <v>26</v>
      </c>
      <c r="B9" s="144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</row>
    <row r="10" spans="1:13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3">
      <c r="A11" s="145" t="s">
        <v>0</v>
      </c>
      <c r="B11" s="145" t="s">
        <v>1</v>
      </c>
      <c r="C11" s="145" t="s">
        <v>2</v>
      </c>
      <c r="D11" s="145" t="s">
        <v>3</v>
      </c>
      <c r="E11" s="145" t="s">
        <v>4</v>
      </c>
      <c r="F11" s="145"/>
      <c r="G11" s="145" t="s">
        <v>7</v>
      </c>
      <c r="H11" s="145"/>
      <c r="I11" s="145" t="s">
        <v>32</v>
      </c>
      <c r="J11" s="215" t="s">
        <v>30</v>
      </c>
      <c r="K11" s="216"/>
      <c r="L11" s="216"/>
      <c r="M11" s="217"/>
    </row>
    <row r="12" spans="1:13">
      <c r="A12" s="145"/>
      <c r="B12" s="145"/>
      <c r="C12" s="145"/>
      <c r="D12" s="145"/>
      <c r="E12" s="145"/>
      <c r="F12" s="145"/>
      <c r="G12" s="145"/>
      <c r="H12" s="145"/>
      <c r="I12" s="145"/>
      <c r="J12" s="145" t="s">
        <v>14</v>
      </c>
      <c r="K12" s="215" t="s">
        <v>10</v>
      </c>
      <c r="L12" s="216"/>
      <c r="M12" s="217"/>
    </row>
    <row r="13" spans="1:13">
      <c r="A13" s="145"/>
      <c r="B13" s="145"/>
      <c r="C13" s="145"/>
      <c r="D13" s="145"/>
      <c r="E13" s="145"/>
      <c r="F13" s="145"/>
      <c r="G13" s="145"/>
      <c r="H13" s="145"/>
      <c r="I13" s="145"/>
      <c r="J13" s="145"/>
      <c r="K13" s="145" t="s">
        <v>31</v>
      </c>
      <c r="L13" s="215" t="s">
        <v>23</v>
      </c>
      <c r="M13" s="217"/>
    </row>
    <row r="14" spans="1:13" ht="108">
      <c r="A14" s="145"/>
      <c r="B14" s="145"/>
      <c r="C14" s="145"/>
      <c r="D14" s="145"/>
      <c r="E14" s="59" t="s">
        <v>5</v>
      </c>
      <c r="F14" s="59" t="s">
        <v>6</v>
      </c>
      <c r="G14" s="59" t="s">
        <v>8</v>
      </c>
      <c r="H14" s="59" t="s">
        <v>9</v>
      </c>
      <c r="I14" s="145"/>
      <c r="J14" s="145"/>
      <c r="K14" s="145"/>
      <c r="L14" s="59" t="s">
        <v>11</v>
      </c>
      <c r="M14" s="59" t="s">
        <v>25</v>
      </c>
    </row>
    <row r="15" spans="1:13">
      <c r="A15" s="59">
        <v>1</v>
      </c>
      <c r="B15" s="59">
        <f>A15+1</f>
        <v>2</v>
      </c>
      <c r="C15" s="59">
        <f t="shared" ref="C15:M15" si="0">B15+1</f>
        <v>3</v>
      </c>
      <c r="D15" s="59">
        <f t="shared" si="0"/>
        <v>4</v>
      </c>
      <c r="E15" s="59">
        <f t="shared" si="0"/>
        <v>5</v>
      </c>
      <c r="F15" s="59">
        <f t="shared" si="0"/>
        <v>6</v>
      </c>
      <c r="G15" s="59">
        <f t="shared" si="0"/>
        <v>7</v>
      </c>
      <c r="H15" s="59">
        <f t="shared" si="0"/>
        <v>8</v>
      </c>
      <c r="I15" s="59">
        <f t="shared" si="0"/>
        <v>9</v>
      </c>
      <c r="J15" s="59">
        <f t="shared" si="0"/>
        <v>10</v>
      </c>
      <c r="K15" s="59">
        <f t="shared" si="0"/>
        <v>11</v>
      </c>
      <c r="L15" s="59">
        <f t="shared" si="0"/>
        <v>12</v>
      </c>
      <c r="M15" s="59">
        <f t="shared" si="0"/>
        <v>13</v>
      </c>
    </row>
    <row r="16" spans="1:13">
      <c r="A16" s="152" t="s">
        <v>12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4"/>
    </row>
    <row r="17" spans="1:17">
      <c r="A17" s="202" t="s">
        <v>20</v>
      </c>
      <c r="B17" s="203"/>
      <c r="C17" s="203"/>
      <c r="D17" s="203"/>
      <c r="E17" s="203"/>
      <c r="F17" s="203"/>
      <c r="G17" s="203"/>
      <c r="H17" s="203"/>
      <c r="I17" s="203"/>
      <c r="J17" s="203"/>
      <c r="K17" s="203"/>
      <c r="L17" s="203"/>
      <c r="M17" s="204"/>
      <c r="N17">
        <v>10</v>
      </c>
    </row>
    <row r="18" spans="1:17" ht="57">
      <c r="A18" s="7">
        <v>1</v>
      </c>
      <c r="B18" s="8" t="s">
        <v>35</v>
      </c>
      <c r="C18" s="7">
        <v>628</v>
      </c>
      <c r="D18" s="7">
        <f>C18</f>
        <v>628</v>
      </c>
      <c r="E18" s="54">
        <v>44256</v>
      </c>
      <c r="F18" s="54">
        <v>44317</v>
      </c>
      <c r="G18" s="9">
        <v>285680</v>
      </c>
      <c r="H18" s="9">
        <f>G18</f>
        <v>285680</v>
      </c>
      <c r="I18" s="9"/>
      <c r="J18" s="9">
        <f>L18+M18</f>
        <v>285680</v>
      </c>
      <c r="K18" s="9"/>
      <c r="L18" s="9">
        <f>G18*$N$20/100</f>
        <v>171408</v>
      </c>
      <c r="M18" s="9">
        <v>114272</v>
      </c>
      <c r="N18" s="6">
        <v>40</v>
      </c>
      <c r="O18" s="10">
        <v>297.60000000000002</v>
      </c>
      <c r="P18" s="11"/>
      <c r="Q18" s="11"/>
    </row>
    <row r="19" spans="1:17" ht="57">
      <c r="A19" s="7">
        <f>A18+1</f>
        <v>2</v>
      </c>
      <c r="B19" s="8" t="s">
        <v>21</v>
      </c>
      <c r="C19" s="7">
        <v>633</v>
      </c>
      <c r="D19" s="7">
        <f t="shared" ref="D19:D29" si="1">C19</f>
        <v>633</v>
      </c>
      <c r="E19" s="54">
        <v>44256</v>
      </c>
      <c r="F19" s="54">
        <v>44317</v>
      </c>
      <c r="G19" s="9">
        <v>266179</v>
      </c>
      <c r="H19" s="9">
        <f t="shared" ref="H19:H30" si="2">G19</f>
        <v>266179</v>
      </c>
      <c r="I19" s="9"/>
      <c r="J19" s="9">
        <f>H19</f>
        <v>266179</v>
      </c>
      <c r="K19" s="9"/>
      <c r="L19" s="9">
        <f>G19*$N$20/100</f>
        <v>159707.4</v>
      </c>
      <c r="M19" s="9">
        <v>106471.6</v>
      </c>
      <c r="N19" s="12">
        <v>90</v>
      </c>
      <c r="O19" s="10">
        <v>100</v>
      </c>
      <c r="P19" s="11"/>
      <c r="Q19" s="11"/>
    </row>
    <row r="20" spans="1:17" ht="41.25" customHeight="1">
      <c r="A20" s="7">
        <f>A19+1</f>
        <v>3</v>
      </c>
      <c r="B20" s="7" t="s">
        <v>27</v>
      </c>
      <c r="C20" s="7">
        <v>1511</v>
      </c>
      <c r="D20" s="7">
        <f t="shared" si="1"/>
        <v>1511</v>
      </c>
      <c r="E20" s="54">
        <v>44287</v>
      </c>
      <c r="F20" s="54">
        <v>44348</v>
      </c>
      <c r="G20" s="9">
        <f>D20*$O$20</f>
        <v>96391.691409999999</v>
      </c>
      <c r="H20" s="9">
        <f t="shared" si="2"/>
        <v>96391.691409999999</v>
      </c>
      <c r="I20" s="9"/>
      <c r="J20" s="9">
        <f>L20+M20</f>
        <v>96391.691409999999</v>
      </c>
      <c r="K20" s="9"/>
      <c r="L20" s="9">
        <f>G20*$O$20/100</f>
        <v>61491.450515424665</v>
      </c>
      <c r="M20" s="9">
        <f t="shared" ref="M20:M30" si="3">H20-L20</f>
        <v>34900.240894575334</v>
      </c>
      <c r="N20" s="24">
        <v>60</v>
      </c>
      <c r="O20" s="10">
        <v>63.793309999999998</v>
      </c>
      <c r="P20" s="11"/>
      <c r="Q20" s="11"/>
    </row>
    <row r="21" spans="1:17" ht="55.5" customHeight="1">
      <c r="A21" s="7"/>
      <c r="B21" s="7" t="s">
        <v>88</v>
      </c>
      <c r="C21" s="7">
        <v>1231.0999999999999</v>
      </c>
      <c r="D21" s="7">
        <f t="shared" si="1"/>
        <v>1231.0999999999999</v>
      </c>
      <c r="E21" s="54">
        <v>44287</v>
      </c>
      <c r="F21" s="54">
        <v>44348</v>
      </c>
      <c r="G21" s="9">
        <f>D21*$O$20</f>
        <v>78535.94394099999</v>
      </c>
      <c r="H21" s="9">
        <f t="shared" si="2"/>
        <v>78535.94394099999</v>
      </c>
      <c r="I21" s="9"/>
      <c r="J21" s="9">
        <f>L21+M21</f>
        <v>78535.94394099999</v>
      </c>
      <c r="K21" s="9"/>
      <c r="L21" s="9">
        <f>G21*$O$20/100</f>
        <v>50100.678179708339</v>
      </c>
      <c r="M21" s="9">
        <f t="shared" si="3"/>
        <v>28435.265761291652</v>
      </c>
      <c r="N21" s="24"/>
      <c r="O21" s="10"/>
      <c r="P21" s="11"/>
      <c r="Q21" s="11"/>
    </row>
    <row r="22" spans="1:17" ht="42" customHeight="1">
      <c r="A22" s="7">
        <f>A20+1</f>
        <v>4</v>
      </c>
      <c r="B22" s="7" t="s">
        <v>29</v>
      </c>
      <c r="C22" s="7">
        <v>1452</v>
      </c>
      <c r="D22" s="7">
        <v>1452</v>
      </c>
      <c r="E22" s="54">
        <v>44317</v>
      </c>
      <c r="F22" s="54">
        <v>44378</v>
      </c>
      <c r="G22" s="9">
        <f t="shared" ref="G22:G25" si="4">D22*$O$20</f>
        <v>92627.886119999996</v>
      </c>
      <c r="H22" s="9">
        <f t="shared" si="2"/>
        <v>92627.886119999996</v>
      </c>
      <c r="I22" s="9"/>
      <c r="J22" s="9">
        <f>L22+M22</f>
        <v>92627.886119999996</v>
      </c>
      <c r="K22" s="9"/>
      <c r="L22" s="9">
        <f>G22*$O$20/100</f>
        <v>59090.394538978573</v>
      </c>
      <c r="M22" s="9">
        <f t="shared" si="3"/>
        <v>33537.491581021422</v>
      </c>
      <c r="N22" s="14"/>
      <c r="O22" s="10"/>
      <c r="P22" s="11"/>
      <c r="Q22" s="11"/>
    </row>
    <row r="23" spans="1:17" ht="43.5" customHeight="1">
      <c r="A23" s="7">
        <v>6</v>
      </c>
      <c r="B23" s="7" t="s">
        <v>36</v>
      </c>
      <c r="C23" s="7">
        <v>621.53</v>
      </c>
      <c r="D23" s="7">
        <f t="shared" si="1"/>
        <v>621.53</v>
      </c>
      <c r="E23" s="54">
        <v>44317</v>
      </c>
      <c r="F23" s="54">
        <v>44378</v>
      </c>
      <c r="G23" s="9">
        <f t="shared" si="4"/>
        <v>39649.455964299996</v>
      </c>
      <c r="H23" s="9">
        <f t="shared" si="2"/>
        <v>39649.455964299996</v>
      </c>
      <c r="I23" s="9"/>
      <c r="J23" s="9">
        <f t="shared" ref="J23:J30" si="5">L23+M23</f>
        <v>39649.455964299996</v>
      </c>
      <c r="K23" s="9"/>
      <c r="L23" s="9">
        <f t="shared" ref="L23:L30" si="6">G23*$O$20/100</f>
        <v>25293.700356619385</v>
      </c>
      <c r="M23" s="9">
        <f t="shared" si="3"/>
        <v>14355.75560768061</v>
      </c>
      <c r="N23" s="14"/>
      <c r="O23" s="10"/>
      <c r="P23" s="11"/>
      <c r="Q23" s="11"/>
    </row>
    <row r="24" spans="1:17" ht="57">
      <c r="A24" s="7">
        <v>7</v>
      </c>
      <c r="B24" s="25" t="s">
        <v>37</v>
      </c>
      <c r="C24" s="7">
        <v>529.79999999999995</v>
      </c>
      <c r="D24" s="7">
        <f t="shared" si="1"/>
        <v>529.79999999999995</v>
      </c>
      <c r="E24" s="54">
        <v>44348</v>
      </c>
      <c r="F24" s="54">
        <v>44409</v>
      </c>
      <c r="G24" s="9">
        <f t="shared" si="4"/>
        <v>33797.695637999997</v>
      </c>
      <c r="H24" s="9">
        <f t="shared" si="2"/>
        <v>33797.695637999997</v>
      </c>
      <c r="I24" s="9"/>
      <c r="J24" s="9">
        <f t="shared" si="5"/>
        <v>33797.695637999997</v>
      </c>
      <c r="K24" s="9"/>
      <c r="L24" s="9">
        <f t="shared" si="6"/>
        <v>21560.668751205816</v>
      </c>
      <c r="M24" s="9">
        <f t="shared" si="3"/>
        <v>12237.026886794181</v>
      </c>
      <c r="N24" s="14"/>
      <c r="O24" s="10"/>
      <c r="P24" s="11"/>
      <c r="Q24" s="11"/>
    </row>
    <row r="25" spans="1:17" ht="42.75">
      <c r="A25" s="7">
        <v>8</v>
      </c>
      <c r="B25" s="7" t="s">
        <v>28</v>
      </c>
      <c r="C25" s="7">
        <v>4477</v>
      </c>
      <c r="D25" s="7">
        <f t="shared" si="1"/>
        <v>4477</v>
      </c>
      <c r="E25" s="54">
        <v>44348</v>
      </c>
      <c r="F25" s="54">
        <v>44409</v>
      </c>
      <c r="G25" s="9">
        <f t="shared" si="4"/>
        <v>285602.64886999998</v>
      </c>
      <c r="H25" s="9">
        <f t="shared" si="2"/>
        <v>285602.64886999998</v>
      </c>
      <c r="I25" s="9"/>
      <c r="J25" s="9">
        <f t="shared" si="5"/>
        <v>285602.64886999998</v>
      </c>
      <c r="K25" s="9"/>
      <c r="L25" s="9">
        <f t="shared" si="6"/>
        <v>182195.38316185056</v>
      </c>
      <c r="M25" s="9">
        <f t="shared" si="3"/>
        <v>103407.26570814941</v>
      </c>
      <c r="N25" s="14"/>
      <c r="O25" s="10"/>
      <c r="P25" s="11"/>
      <c r="Q25" s="11"/>
    </row>
    <row r="26" spans="1:17" ht="42.75">
      <c r="A26" s="7">
        <v>9</v>
      </c>
      <c r="B26" s="7" t="s">
        <v>38</v>
      </c>
      <c r="C26" s="7">
        <v>854.6</v>
      </c>
      <c r="D26" s="7">
        <f t="shared" si="1"/>
        <v>854.6</v>
      </c>
      <c r="E26" s="54">
        <v>44287</v>
      </c>
      <c r="F26" s="54">
        <v>44348</v>
      </c>
      <c r="G26" s="9">
        <f>D26*$O$20</f>
        <v>54517.762726000001</v>
      </c>
      <c r="H26" s="9">
        <f t="shared" si="2"/>
        <v>54517.762726000001</v>
      </c>
      <c r="I26" s="9"/>
      <c r="J26" s="9">
        <f t="shared" si="5"/>
        <v>54517.762726000001</v>
      </c>
      <c r="K26" s="9"/>
      <c r="L26" s="9">
        <f t="shared" si="6"/>
        <v>34778.685380861629</v>
      </c>
      <c r="M26" s="9">
        <f t="shared" si="3"/>
        <v>19739.077345138372</v>
      </c>
      <c r="N26" s="14"/>
      <c r="O26" s="10"/>
      <c r="P26" s="11"/>
      <c r="Q26" s="11"/>
    </row>
    <row r="27" spans="1:17" ht="45" customHeight="1">
      <c r="A27" s="7">
        <v>10</v>
      </c>
      <c r="B27" s="7" t="s">
        <v>39</v>
      </c>
      <c r="C27" s="7">
        <v>702</v>
      </c>
      <c r="D27" s="7">
        <f t="shared" si="1"/>
        <v>702</v>
      </c>
      <c r="E27" s="54">
        <v>44317</v>
      </c>
      <c r="F27" s="54">
        <v>44378</v>
      </c>
      <c r="G27" s="9">
        <f t="shared" ref="G27:G30" si="7">D27*$O$20</f>
        <v>44782.903619999997</v>
      </c>
      <c r="H27" s="9">
        <f t="shared" si="2"/>
        <v>44782.903619999997</v>
      </c>
      <c r="I27" s="9"/>
      <c r="J27" s="9">
        <f t="shared" si="5"/>
        <v>44782.903619999997</v>
      </c>
      <c r="K27" s="9"/>
      <c r="L27" s="9">
        <f t="shared" si="6"/>
        <v>28568.496533307818</v>
      </c>
      <c r="M27" s="9">
        <f t="shared" si="3"/>
        <v>16214.407086692179</v>
      </c>
      <c r="N27" s="14"/>
      <c r="O27" s="10"/>
      <c r="P27" s="11"/>
      <c r="Q27" s="11"/>
    </row>
    <row r="28" spans="1:17" ht="42.75">
      <c r="A28" s="7">
        <v>11</v>
      </c>
      <c r="B28" s="7" t="s">
        <v>40</v>
      </c>
      <c r="C28" s="7">
        <v>951</v>
      </c>
      <c r="D28" s="7">
        <f t="shared" si="1"/>
        <v>951</v>
      </c>
      <c r="E28" s="54">
        <v>44378</v>
      </c>
      <c r="F28" s="54">
        <v>44440</v>
      </c>
      <c r="G28" s="9">
        <f t="shared" si="7"/>
        <v>60667.437809999996</v>
      </c>
      <c r="H28" s="9">
        <f t="shared" si="2"/>
        <v>60667.437809999996</v>
      </c>
      <c r="I28" s="9"/>
      <c r="J28" s="9">
        <f t="shared" si="5"/>
        <v>60667.437809999996</v>
      </c>
      <c r="K28" s="9"/>
      <c r="L28" s="9">
        <f t="shared" si="6"/>
        <v>38701.766671190511</v>
      </c>
      <c r="M28" s="9">
        <f t="shared" si="3"/>
        <v>21965.671138809485</v>
      </c>
      <c r="N28" s="14"/>
      <c r="O28" s="10"/>
      <c r="P28" s="11"/>
      <c r="Q28" s="11"/>
    </row>
    <row r="29" spans="1:17" ht="57">
      <c r="A29" s="7">
        <v>12</v>
      </c>
      <c r="B29" s="7" t="s">
        <v>41</v>
      </c>
      <c r="C29" s="7">
        <v>833</v>
      </c>
      <c r="D29" s="7">
        <f t="shared" si="1"/>
        <v>833</v>
      </c>
      <c r="E29" s="54">
        <v>44348</v>
      </c>
      <c r="F29" s="54">
        <v>44409</v>
      </c>
      <c r="G29" s="9">
        <f t="shared" si="7"/>
        <v>53139.827229999995</v>
      </c>
      <c r="H29" s="9">
        <f t="shared" si="2"/>
        <v>53139.827229999995</v>
      </c>
      <c r="I29" s="9"/>
      <c r="J29" s="9">
        <f t="shared" si="5"/>
        <v>53139.827229999995</v>
      </c>
      <c r="K29" s="9"/>
      <c r="L29" s="9">
        <f t="shared" si="6"/>
        <v>33899.654718298312</v>
      </c>
      <c r="M29" s="9">
        <f t="shared" si="3"/>
        <v>19240.172511701683</v>
      </c>
      <c r="N29" s="14"/>
      <c r="O29" s="10"/>
      <c r="P29" s="11"/>
      <c r="Q29" s="11"/>
    </row>
    <row r="30" spans="1:17" ht="43.5" customHeight="1">
      <c r="A30" s="7">
        <v>13</v>
      </c>
      <c r="B30" s="7" t="s">
        <v>42</v>
      </c>
      <c r="C30" s="7">
        <v>815.9</v>
      </c>
      <c r="D30" s="7">
        <v>815.9</v>
      </c>
      <c r="E30" s="54">
        <v>44378</v>
      </c>
      <c r="F30" s="54">
        <v>44440</v>
      </c>
      <c r="G30" s="9">
        <f t="shared" si="7"/>
        <v>52048.961628999998</v>
      </c>
      <c r="H30" s="9">
        <f t="shared" si="2"/>
        <v>52048.961628999998</v>
      </c>
      <c r="I30" s="9"/>
      <c r="J30" s="9">
        <f t="shared" si="5"/>
        <v>52048.961628999998</v>
      </c>
      <c r="K30" s="9"/>
      <c r="L30" s="9">
        <f t="shared" si="6"/>
        <v>33203.75544376902</v>
      </c>
      <c r="M30" s="9">
        <f t="shared" si="3"/>
        <v>18845.206185230978</v>
      </c>
      <c r="N30" s="14"/>
      <c r="O30" s="10"/>
      <c r="P30" s="11"/>
      <c r="Q30" s="11"/>
    </row>
    <row r="31" spans="1:17" ht="15.75">
      <c r="A31" s="28"/>
      <c r="B31" s="29" t="s">
        <v>19</v>
      </c>
      <c r="C31" s="32">
        <f>SUM(C18:C30)</f>
        <v>15239.93</v>
      </c>
      <c r="D31" s="32">
        <f>SUM(D18:D30)</f>
        <v>15239.93</v>
      </c>
      <c r="E31" s="32"/>
      <c r="F31" s="32"/>
      <c r="G31" s="32">
        <f t="shared" ref="G31:M31" si="8">SUM(G18:G30)</f>
        <v>1443621.2149583001</v>
      </c>
      <c r="H31" s="32">
        <f t="shared" si="8"/>
        <v>1443621.2149583001</v>
      </c>
      <c r="I31" s="32">
        <f t="shared" si="8"/>
        <v>0</v>
      </c>
      <c r="J31" s="32">
        <f t="shared" si="8"/>
        <v>1443621.2149583001</v>
      </c>
      <c r="K31" s="32">
        <f t="shared" si="8"/>
        <v>0</v>
      </c>
      <c r="L31" s="34">
        <f t="shared" si="8"/>
        <v>900000.0342512147</v>
      </c>
      <c r="M31" s="33">
        <f t="shared" si="8"/>
        <v>543621.1807070853</v>
      </c>
      <c r="N31" s="30"/>
      <c r="O31" s="30"/>
      <c r="P31" s="31"/>
      <c r="Q31" s="31"/>
    </row>
    <row r="32" spans="1:17" ht="15.75">
      <c r="A32" s="205" t="s">
        <v>67</v>
      </c>
      <c r="B32" s="206"/>
      <c r="C32" s="206"/>
      <c r="D32" s="206"/>
      <c r="E32" s="206"/>
      <c r="F32" s="206"/>
      <c r="G32" s="206"/>
      <c r="H32" s="206"/>
      <c r="I32" s="206"/>
      <c r="J32" s="206"/>
      <c r="K32" s="206"/>
      <c r="L32" s="206"/>
      <c r="M32" s="207"/>
      <c r="N32" s="30"/>
      <c r="O32" s="30"/>
      <c r="P32" s="31"/>
      <c r="Q32" s="31"/>
    </row>
    <row r="33" spans="1:17" ht="15.75">
      <c r="A33" s="205" t="s">
        <v>68</v>
      </c>
      <c r="B33" s="206"/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7"/>
      <c r="N33" s="30"/>
      <c r="O33" s="30"/>
      <c r="P33" s="31"/>
      <c r="Q33" s="31"/>
    </row>
    <row r="34" spans="1:17" ht="38.25" customHeight="1">
      <c r="A34" s="43">
        <v>1</v>
      </c>
      <c r="B34" s="53" t="s">
        <v>69</v>
      </c>
      <c r="C34" s="53">
        <v>1511</v>
      </c>
      <c r="D34" s="32"/>
      <c r="E34" s="32"/>
      <c r="F34" s="32"/>
      <c r="G34" s="32"/>
      <c r="H34" s="53">
        <v>12800</v>
      </c>
      <c r="I34" s="44">
        <v>2000</v>
      </c>
      <c r="J34" s="32"/>
      <c r="K34" s="32"/>
      <c r="L34" s="34"/>
      <c r="M34" s="33">
        <f>H34-I34</f>
        <v>10800</v>
      </c>
      <c r="N34" s="30"/>
      <c r="O34" s="30"/>
      <c r="P34" s="31"/>
      <c r="Q34" s="31"/>
    </row>
    <row r="35" spans="1:17" ht="41.25" customHeight="1">
      <c r="A35" s="43">
        <v>2</v>
      </c>
      <c r="B35" s="53" t="s">
        <v>70</v>
      </c>
      <c r="C35" s="43">
        <v>1231.1099999999999</v>
      </c>
      <c r="D35" s="32"/>
      <c r="E35" s="32"/>
      <c r="F35" s="32"/>
      <c r="G35" s="32"/>
      <c r="H35" s="43">
        <v>9000</v>
      </c>
      <c r="I35" s="44">
        <v>4000</v>
      </c>
      <c r="J35" s="32"/>
      <c r="K35" s="32"/>
      <c r="L35" s="34"/>
      <c r="M35" s="33">
        <f t="shared" ref="M35:M44" si="9">H35-I35</f>
        <v>5000</v>
      </c>
      <c r="N35" s="30"/>
      <c r="O35" s="30"/>
      <c r="P35" s="31"/>
      <c r="Q35" s="31"/>
    </row>
    <row r="36" spans="1:17" ht="38.25">
      <c r="A36" s="43">
        <v>3</v>
      </c>
      <c r="B36" s="53" t="s">
        <v>71</v>
      </c>
      <c r="C36" s="43">
        <v>4477</v>
      </c>
      <c r="D36" s="32"/>
      <c r="E36" s="32"/>
      <c r="F36" s="32"/>
      <c r="G36" s="32"/>
      <c r="H36" s="43">
        <v>23490.1</v>
      </c>
      <c r="I36" s="44">
        <v>5000</v>
      </c>
      <c r="J36" s="32"/>
      <c r="K36" s="32"/>
      <c r="L36" s="34"/>
      <c r="M36" s="33">
        <f t="shared" si="9"/>
        <v>18490.099999999999</v>
      </c>
      <c r="N36" s="30"/>
      <c r="O36" s="30"/>
      <c r="P36" s="31"/>
      <c r="Q36" s="31"/>
    </row>
    <row r="37" spans="1:17" ht="51">
      <c r="A37" s="43">
        <v>4</v>
      </c>
      <c r="B37" s="53" t="s">
        <v>37</v>
      </c>
      <c r="C37" s="43">
        <v>529.79999999999995</v>
      </c>
      <c r="D37" s="32"/>
      <c r="E37" s="32"/>
      <c r="F37" s="32"/>
      <c r="G37" s="32"/>
      <c r="H37" s="43">
        <v>13000</v>
      </c>
      <c r="I37" s="44">
        <v>2000</v>
      </c>
      <c r="J37" s="32"/>
      <c r="K37" s="32"/>
      <c r="L37" s="34"/>
      <c r="M37" s="33">
        <f t="shared" si="9"/>
        <v>11000</v>
      </c>
      <c r="N37" s="30"/>
      <c r="O37" s="30"/>
      <c r="P37" s="31"/>
      <c r="Q37" s="31"/>
    </row>
    <row r="38" spans="1:17" ht="38.25">
      <c r="A38" s="43">
        <v>5</v>
      </c>
      <c r="B38" s="53" t="s">
        <v>38</v>
      </c>
      <c r="C38" s="53">
        <v>854.6</v>
      </c>
      <c r="D38" s="32"/>
      <c r="E38" s="32"/>
      <c r="F38" s="32"/>
      <c r="G38" s="32"/>
      <c r="H38" s="53">
        <v>13000</v>
      </c>
      <c r="I38" s="44">
        <v>2000</v>
      </c>
      <c r="J38" s="32"/>
      <c r="K38" s="32"/>
      <c r="L38" s="34"/>
      <c r="M38" s="33">
        <f t="shared" si="9"/>
        <v>11000</v>
      </c>
      <c r="N38" s="30"/>
      <c r="O38" s="30"/>
      <c r="P38" s="31"/>
      <c r="Q38" s="31"/>
    </row>
    <row r="39" spans="1:17" ht="38.25">
      <c r="A39" s="43">
        <v>6</v>
      </c>
      <c r="B39" s="53" t="s">
        <v>39</v>
      </c>
      <c r="C39" s="43">
        <v>702</v>
      </c>
      <c r="D39" s="32"/>
      <c r="E39" s="32"/>
      <c r="F39" s="32"/>
      <c r="G39" s="32"/>
      <c r="H39" s="43">
        <v>13000</v>
      </c>
      <c r="I39" s="44">
        <v>2000</v>
      </c>
      <c r="J39" s="32"/>
      <c r="K39" s="32"/>
      <c r="L39" s="34"/>
      <c r="M39" s="33">
        <f t="shared" si="9"/>
        <v>11000</v>
      </c>
      <c r="N39" s="30"/>
      <c r="O39" s="30"/>
      <c r="P39" s="31"/>
      <c r="Q39" s="31"/>
    </row>
    <row r="40" spans="1:17" ht="38.25">
      <c r="A40" s="43">
        <v>7</v>
      </c>
      <c r="B40" s="53" t="s">
        <v>36</v>
      </c>
      <c r="C40" s="43">
        <v>621.5</v>
      </c>
      <c r="D40" s="32"/>
      <c r="E40" s="32"/>
      <c r="F40" s="32"/>
      <c r="G40" s="32"/>
      <c r="H40" s="43">
        <v>13000</v>
      </c>
      <c r="I40" s="44">
        <v>2000</v>
      </c>
      <c r="J40" s="32"/>
      <c r="K40" s="32"/>
      <c r="L40" s="34"/>
      <c r="M40" s="33">
        <f t="shared" si="9"/>
        <v>11000</v>
      </c>
      <c r="N40" s="30"/>
      <c r="O40" s="30"/>
      <c r="P40" s="31"/>
      <c r="Q40" s="31"/>
    </row>
    <row r="41" spans="1:17" ht="38.25">
      <c r="A41" s="43">
        <v>8</v>
      </c>
      <c r="B41" s="53" t="s">
        <v>29</v>
      </c>
      <c r="C41" s="53">
        <v>1452</v>
      </c>
      <c r="D41" s="32"/>
      <c r="E41" s="32"/>
      <c r="F41" s="32"/>
      <c r="G41" s="32"/>
      <c r="H41" s="53">
        <v>24386</v>
      </c>
      <c r="I41" s="44">
        <v>5000</v>
      </c>
      <c r="J41" s="32"/>
      <c r="K41" s="32"/>
      <c r="L41" s="34"/>
      <c r="M41" s="33">
        <f t="shared" si="9"/>
        <v>19386</v>
      </c>
      <c r="N41" s="30"/>
      <c r="O41" s="30"/>
      <c r="P41" s="31"/>
      <c r="Q41" s="31"/>
    </row>
    <row r="42" spans="1:17" ht="36.75" customHeight="1">
      <c r="A42" s="43">
        <v>9</v>
      </c>
      <c r="B42" s="53" t="s">
        <v>72</v>
      </c>
      <c r="C42" s="43">
        <v>951</v>
      </c>
      <c r="D42" s="32"/>
      <c r="E42" s="32"/>
      <c r="F42" s="32"/>
      <c r="G42" s="32"/>
      <c r="H42" s="43">
        <v>16000</v>
      </c>
      <c r="I42" s="44">
        <v>3000</v>
      </c>
      <c r="J42" s="32"/>
      <c r="K42" s="32"/>
      <c r="L42" s="34"/>
      <c r="M42" s="33">
        <f t="shared" si="9"/>
        <v>13000</v>
      </c>
      <c r="N42" s="30"/>
      <c r="O42" s="30"/>
      <c r="P42" s="31"/>
      <c r="Q42" s="31"/>
    </row>
    <row r="43" spans="1:17" ht="51">
      <c r="A43" s="43">
        <v>10</v>
      </c>
      <c r="B43" s="53" t="s">
        <v>41</v>
      </c>
      <c r="C43" s="53">
        <v>833</v>
      </c>
      <c r="D43" s="32"/>
      <c r="E43" s="32"/>
      <c r="F43" s="32"/>
      <c r="G43" s="32"/>
      <c r="H43" s="53">
        <v>13000</v>
      </c>
      <c r="I43" s="44">
        <v>3000</v>
      </c>
      <c r="J43" s="32"/>
      <c r="K43" s="32"/>
      <c r="L43" s="34"/>
      <c r="M43" s="33">
        <f t="shared" si="9"/>
        <v>10000</v>
      </c>
      <c r="N43" s="30"/>
      <c r="O43" s="30"/>
      <c r="P43" s="31"/>
      <c r="Q43" s="31"/>
    </row>
    <row r="44" spans="1:17" ht="38.25">
      <c r="A44" s="43">
        <v>11</v>
      </c>
      <c r="B44" s="53" t="s">
        <v>42</v>
      </c>
      <c r="C44" s="43">
        <v>815.9</v>
      </c>
      <c r="D44" s="32"/>
      <c r="E44" s="32"/>
      <c r="F44" s="32"/>
      <c r="G44" s="32"/>
      <c r="H44" s="53">
        <v>13000</v>
      </c>
      <c r="I44" s="44">
        <v>3000</v>
      </c>
      <c r="J44" s="32"/>
      <c r="K44" s="32"/>
      <c r="L44" s="34"/>
      <c r="M44" s="33">
        <f t="shared" si="9"/>
        <v>10000</v>
      </c>
      <c r="N44" s="30"/>
      <c r="O44" s="30"/>
      <c r="P44" s="31"/>
      <c r="Q44" s="31"/>
    </row>
    <row r="45" spans="1:17">
      <c r="A45" s="43"/>
      <c r="B45" s="52" t="s">
        <v>19</v>
      </c>
      <c r="C45" s="64">
        <f>SUM(C34:C44)</f>
        <v>13978.91</v>
      </c>
      <c r="D45" s="53"/>
      <c r="E45" s="53"/>
      <c r="F45" s="53"/>
      <c r="G45" s="53"/>
      <c r="H45" s="53">
        <f t="shared" ref="H45:M45" si="10">SUM(H34:H44)</f>
        <v>163676.1</v>
      </c>
      <c r="I45" s="53">
        <f t="shared" si="10"/>
        <v>33000</v>
      </c>
      <c r="J45" s="53"/>
      <c r="K45" s="53"/>
      <c r="L45" s="53"/>
      <c r="M45" s="53">
        <f t="shared" si="10"/>
        <v>130676.1</v>
      </c>
      <c r="N45" s="30"/>
      <c r="O45" s="30"/>
      <c r="P45" s="31"/>
      <c r="Q45" s="31"/>
    </row>
    <row r="46" spans="1:17">
      <c r="A46" s="208" t="s">
        <v>47</v>
      </c>
      <c r="B46" s="209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10"/>
      <c r="N46" s="15"/>
      <c r="O46" s="11"/>
      <c r="P46" s="11"/>
      <c r="Q46" s="11"/>
    </row>
    <row r="47" spans="1:17" ht="15.75">
      <c r="A47" s="7">
        <v>1</v>
      </c>
      <c r="B47" s="46" t="s">
        <v>89</v>
      </c>
      <c r="C47" s="26">
        <v>496</v>
      </c>
      <c r="D47" s="26"/>
      <c r="E47" s="26"/>
      <c r="F47" s="26"/>
      <c r="G47" s="47"/>
      <c r="H47" s="17">
        <v>10000</v>
      </c>
      <c r="I47" s="16"/>
      <c r="J47" s="47"/>
      <c r="K47" s="17"/>
      <c r="L47" s="17"/>
      <c r="M47" s="17">
        <f t="shared" ref="M47:M56" si="11">H47</f>
        <v>10000</v>
      </c>
      <c r="N47" s="18">
        <v>7.1576000000000004</v>
      </c>
      <c r="O47" s="18"/>
      <c r="P47" s="18"/>
      <c r="Q47" s="11"/>
    </row>
    <row r="48" spans="1:17" ht="15.75">
      <c r="A48" s="7">
        <v>2</v>
      </c>
      <c r="B48" s="46" t="s">
        <v>90</v>
      </c>
      <c r="C48" s="26">
        <v>1751</v>
      </c>
      <c r="D48" s="26"/>
      <c r="E48" s="26"/>
      <c r="F48" s="26"/>
      <c r="G48" s="47"/>
      <c r="H48" s="17">
        <v>18000</v>
      </c>
      <c r="I48" s="16"/>
      <c r="J48" s="47"/>
      <c r="K48" s="17"/>
      <c r="L48" s="17"/>
      <c r="M48" s="17">
        <f t="shared" si="11"/>
        <v>18000</v>
      </c>
      <c r="N48" s="18"/>
      <c r="O48" s="18"/>
      <c r="P48" s="18"/>
      <c r="Q48" s="11"/>
    </row>
    <row r="49" spans="1:17" ht="15.75">
      <c r="A49" s="7">
        <v>3</v>
      </c>
      <c r="B49" s="45" t="s">
        <v>91</v>
      </c>
      <c r="C49" s="26">
        <v>589</v>
      </c>
      <c r="D49" s="26"/>
      <c r="E49" s="26"/>
      <c r="F49" s="26"/>
      <c r="G49" s="47"/>
      <c r="H49" s="17">
        <v>10000</v>
      </c>
      <c r="I49" s="16"/>
      <c r="J49" s="47"/>
      <c r="K49" s="17"/>
      <c r="L49" s="17"/>
      <c r="M49" s="17">
        <f t="shared" si="11"/>
        <v>10000</v>
      </c>
      <c r="N49" s="18"/>
      <c r="O49" s="18"/>
      <c r="P49" s="18"/>
      <c r="Q49" s="11"/>
    </row>
    <row r="50" spans="1:17" ht="18" customHeight="1">
      <c r="A50" s="7">
        <v>4</v>
      </c>
      <c r="B50" s="45" t="s">
        <v>85</v>
      </c>
      <c r="C50" s="26">
        <v>1696</v>
      </c>
      <c r="D50" s="26"/>
      <c r="E50" s="26"/>
      <c r="F50" s="26"/>
      <c r="G50" s="47"/>
      <c r="H50" s="17">
        <v>23000</v>
      </c>
      <c r="I50" s="16"/>
      <c r="J50" s="47"/>
      <c r="K50" s="17"/>
      <c r="L50" s="17"/>
      <c r="M50" s="17">
        <f t="shared" si="11"/>
        <v>23000</v>
      </c>
      <c r="N50" s="18"/>
      <c r="O50" s="18"/>
      <c r="P50" s="18"/>
      <c r="Q50" s="11"/>
    </row>
    <row r="51" spans="1:17" ht="18" customHeight="1">
      <c r="A51" s="7">
        <v>5</v>
      </c>
      <c r="B51" s="45" t="s">
        <v>93</v>
      </c>
      <c r="C51" s="26">
        <v>626</v>
      </c>
      <c r="D51" s="26"/>
      <c r="E51" s="26"/>
      <c r="F51" s="26"/>
      <c r="G51" s="47"/>
      <c r="H51" s="17">
        <v>12000</v>
      </c>
      <c r="I51" s="16"/>
      <c r="J51" s="47"/>
      <c r="K51" s="17"/>
      <c r="L51" s="17"/>
      <c r="M51" s="17">
        <f t="shared" si="11"/>
        <v>12000</v>
      </c>
      <c r="N51" s="18"/>
      <c r="O51" s="18"/>
      <c r="P51" s="18"/>
      <c r="Q51" s="11"/>
    </row>
    <row r="52" spans="1:17" ht="18" customHeight="1">
      <c r="A52" s="7">
        <v>6</v>
      </c>
      <c r="B52" s="63" t="s">
        <v>66</v>
      </c>
      <c r="C52" s="26">
        <v>553</v>
      </c>
      <c r="D52" s="26"/>
      <c r="E52" s="26"/>
      <c r="F52" s="26"/>
      <c r="G52" s="47"/>
      <c r="H52" s="17">
        <v>12000</v>
      </c>
      <c r="I52" s="16"/>
      <c r="J52" s="47"/>
      <c r="K52" s="17"/>
      <c r="L52" s="17"/>
      <c r="M52" s="17">
        <f t="shared" si="11"/>
        <v>12000</v>
      </c>
      <c r="N52" s="18"/>
      <c r="O52" s="18"/>
      <c r="P52" s="18"/>
      <c r="Q52" s="11"/>
    </row>
    <row r="53" spans="1:17" ht="18" customHeight="1">
      <c r="A53" s="7">
        <v>7</v>
      </c>
      <c r="B53" s="45" t="s">
        <v>94</v>
      </c>
      <c r="C53" s="26">
        <v>701</v>
      </c>
      <c r="D53" s="26"/>
      <c r="E53" s="26"/>
      <c r="F53" s="26"/>
      <c r="G53" s="47"/>
      <c r="H53" s="17">
        <v>15000</v>
      </c>
      <c r="I53" s="16"/>
      <c r="J53" s="47"/>
      <c r="K53" s="17"/>
      <c r="L53" s="17"/>
      <c r="M53" s="17">
        <f t="shared" si="11"/>
        <v>15000</v>
      </c>
      <c r="N53" s="18"/>
      <c r="O53" s="18"/>
      <c r="P53" s="18"/>
      <c r="Q53" s="11"/>
    </row>
    <row r="54" spans="1:17" ht="18" customHeight="1">
      <c r="A54" s="7">
        <v>8</v>
      </c>
      <c r="B54" s="45" t="s">
        <v>95</v>
      </c>
      <c r="C54" s="26">
        <v>535</v>
      </c>
      <c r="D54" s="26"/>
      <c r="E54" s="26"/>
      <c r="F54" s="26"/>
      <c r="G54" s="47"/>
      <c r="H54" s="17">
        <v>10000</v>
      </c>
      <c r="I54" s="16"/>
      <c r="J54" s="47"/>
      <c r="K54" s="17"/>
      <c r="L54" s="17"/>
      <c r="M54" s="17">
        <f t="shared" si="11"/>
        <v>10000</v>
      </c>
      <c r="N54" s="18"/>
      <c r="O54" s="18"/>
      <c r="P54" s="18"/>
      <c r="Q54" s="11"/>
    </row>
    <row r="55" spans="1:17" ht="18" customHeight="1">
      <c r="A55" s="7">
        <v>9</v>
      </c>
      <c r="B55" s="45" t="s">
        <v>96</v>
      </c>
      <c r="C55" s="26">
        <v>532</v>
      </c>
      <c r="D55" s="26"/>
      <c r="E55" s="26"/>
      <c r="F55" s="26"/>
      <c r="G55" s="47"/>
      <c r="H55" s="17">
        <v>10000</v>
      </c>
      <c r="I55" s="16"/>
      <c r="J55" s="47"/>
      <c r="K55" s="17"/>
      <c r="L55" s="17"/>
      <c r="M55" s="17">
        <f t="shared" si="11"/>
        <v>10000</v>
      </c>
      <c r="N55" s="18"/>
      <c r="O55" s="18"/>
      <c r="P55" s="18"/>
      <c r="Q55" s="11"/>
    </row>
    <row r="56" spans="1:17" ht="15.75">
      <c r="A56" s="7">
        <v>10</v>
      </c>
      <c r="B56" s="46" t="s">
        <v>92</v>
      </c>
      <c r="C56" s="26">
        <v>4182</v>
      </c>
      <c r="D56" s="26"/>
      <c r="E56" s="26"/>
      <c r="F56" s="26"/>
      <c r="G56" s="47"/>
      <c r="H56" s="17">
        <v>23000</v>
      </c>
      <c r="I56" s="16"/>
      <c r="J56" s="47"/>
      <c r="K56" s="17"/>
      <c r="L56" s="17"/>
      <c r="M56" s="17">
        <f t="shared" si="11"/>
        <v>23000</v>
      </c>
      <c r="N56" s="18"/>
      <c r="O56" s="18"/>
      <c r="P56" s="18"/>
      <c r="Q56" s="11"/>
    </row>
    <row r="57" spans="1:17" ht="15.75">
      <c r="A57" s="7"/>
      <c r="B57" s="62"/>
      <c r="C57" s="21">
        <f t="shared" ref="C57:H57" si="12">SUM(C47:C56)</f>
        <v>11661</v>
      </c>
      <c r="D57" s="21">
        <f t="shared" si="12"/>
        <v>0</v>
      </c>
      <c r="E57" s="21">
        <f t="shared" si="12"/>
        <v>0</v>
      </c>
      <c r="F57" s="21">
        <f t="shared" si="12"/>
        <v>0</v>
      </c>
      <c r="G57" s="21">
        <f t="shared" si="12"/>
        <v>0</v>
      </c>
      <c r="H57" s="21">
        <f t="shared" si="12"/>
        <v>143000</v>
      </c>
      <c r="I57" s="9"/>
      <c r="J57" s="9"/>
      <c r="K57" s="9"/>
      <c r="L57" s="9"/>
      <c r="M57" s="22">
        <f>SUM(M47:M56)</f>
        <v>143000</v>
      </c>
      <c r="N57" s="15"/>
      <c r="O57" s="11"/>
      <c r="P57" s="11"/>
      <c r="Q57" s="11"/>
    </row>
    <row r="58" spans="1:17">
      <c r="A58" s="211" t="s">
        <v>13</v>
      </c>
      <c r="B58" s="212"/>
      <c r="C58" s="212"/>
      <c r="D58" s="212"/>
      <c r="E58" s="212"/>
      <c r="F58" s="212"/>
      <c r="G58" s="212"/>
      <c r="H58" s="212"/>
      <c r="I58" s="212"/>
      <c r="J58" s="212"/>
      <c r="K58" s="212"/>
      <c r="L58" s="212"/>
      <c r="M58" s="213"/>
      <c r="N58" s="19"/>
      <c r="O58" s="20"/>
      <c r="P58" s="11"/>
      <c r="Q58" s="11"/>
    </row>
    <row r="59" spans="1:17">
      <c r="A59" s="7"/>
      <c r="B59" s="196" t="s">
        <v>24</v>
      </c>
      <c r="C59" s="197"/>
      <c r="D59" s="197"/>
      <c r="E59" s="197"/>
      <c r="F59" s="197"/>
      <c r="G59" s="197"/>
      <c r="H59" s="198"/>
      <c r="I59" s="7"/>
      <c r="J59" s="9">
        <f>J31*1.06/100</f>
        <v>15302.384878557981</v>
      </c>
      <c r="K59" s="9"/>
      <c r="L59" s="9"/>
      <c r="M59" s="9">
        <f>J59</f>
        <v>15302.384878557981</v>
      </c>
      <c r="N59" s="15"/>
      <c r="O59" s="19"/>
      <c r="P59" s="11"/>
      <c r="Q59" s="11"/>
    </row>
    <row r="60" spans="1:17">
      <c r="A60" s="7"/>
      <c r="B60" s="21" t="s">
        <v>18</v>
      </c>
      <c r="C60" s="21"/>
      <c r="D60" s="21"/>
      <c r="E60" s="21"/>
      <c r="F60" s="21"/>
      <c r="G60" s="21"/>
      <c r="H60" s="21"/>
      <c r="I60" s="22">
        <f>I59</f>
        <v>0</v>
      </c>
      <c r="J60" s="22">
        <f>H57+J59+J31+H45</f>
        <v>1765599.6998368581</v>
      </c>
      <c r="K60" s="22">
        <f>K31+K57+K59</f>
        <v>0</v>
      </c>
      <c r="L60" s="41">
        <f>L31+L57+L59</f>
        <v>900000.0342512147</v>
      </c>
      <c r="M60" s="41">
        <f>M31+M57+M59+M45</f>
        <v>832599.66558564326</v>
      </c>
      <c r="N60" s="19"/>
      <c r="O60" s="20"/>
      <c r="P60" s="11"/>
      <c r="Q60" s="11"/>
    </row>
    <row r="61" spans="1:17" ht="28.5">
      <c r="A61" s="7"/>
      <c r="B61" s="23" t="s">
        <v>84</v>
      </c>
      <c r="C61" s="7"/>
      <c r="D61" s="7"/>
      <c r="E61" s="7"/>
      <c r="F61" s="7"/>
      <c r="G61" s="7"/>
      <c r="H61" s="7"/>
      <c r="I61" s="7"/>
      <c r="J61" s="9"/>
      <c r="K61" s="9"/>
      <c r="L61" s="9"/>
      <c r="M61" s="61">
        <v>84898.38</v>
      </c>
      <c r="N61" s="19"/>
      <c r="O61" s="19"/>
      <c r="P61" s="11"/>
      <c r="Q61" s="11"/>
    </row>
    <row r="62" spans="1:17">
      <c r="A62" s="199" t="s">
        <v>48</v>
      </c>
      <c r="B62" s="200"/>
      <c r="C62" s="200"/>
      <c r="D62" s="200"/>
      <c r="E62" s="200"/>
      <c r="F62" s="200"/>
      <c r="G62" s="200"/>
      <c r="H62" s="200"/>
      <c r="I62" s="200"/>
      <c r="J62" s="200"/>
      <c r="K62" s="200"/>
      <c r="L62" s="200"/>
      <c r="M62" s="201"/>
      <c r="N62" s="15"/>
      <c r="O62" s="11"/>
      <c r="P62" s="11"/>
      <c r="Q62" s="11"/>
    </row>
    <row r="63" spans="1:17" ht="22.5">
      <c r="A63" s="195" t="s">
        <v>0</v>
      </c>
      <c r="B63" s="195" t="s">
        <v>1</v>
      </c>
      <c r="C63" s="195" t="s">
        <v>49</v>
      </c>
      <c r="D63" s="195" t="s">
        <v>50</v>
      </c>
      <c r="E63" s="195"/>
      <c r="F63" s="195" t="s">
        <v>51</v>
      </c>
      <c r="G63" s="195" t="s">
        <v>52</v>
      </c>
      <c r="H63" s="195"/>
      <c r="I63" s="195"/>
      <c r="J63" s="195"/>
      <c r="K63" s="195"/>
      <c r="L63" s="195"/>
      <c r="M63" s="56" t="s">
        <v>53</v>
      </c>
      <c r="N63" s="19"/>
      <c r="O63" s="11"/>
      <c r="P63" s="11"/>
      <c r="Q63" s="11"/>
    </row>
    <row r="64" spans="1:17" ht="33.75">
      <c r="A64" s="195"/>
      <c r="B64" s="195"/>
      <c r="C64" s="195"/>
      <c r="D64" s="60" t="s">
        <v>5</v>
      </c>
      <c r="E64" s="60" t="s">
        <v>6</v>
      </c>
      <c r="F64" s="195"/>
      <c r="G64" s="195"/>
      <c r="H64" s="195"/>
      <c r="I64" s="195"/>
      <c r="J64" s="195"/>
      <c r="K64" s="195"/>
      <c r="L64" s="195"/>
      <c r="M64" s="57"/>
      <c r="N64" s="19"/>
      <c r="O64" s="20"/>
      <c r="P64" s="11"/>
      <c r="Q64" s="11"/>
    </row>
    <row r="65" spans="1:14">
      <c r="A65" s="60">
        <v>1</v>
      </c>
      <c r="B65" s="60">
        <f t="shared" ref="B65:G65" si="13">A65+1</f>
        <v>2</v>
      </c>
      <c r="C65" s="60">
        <f t="shared" si="13"/>
        <v>3</v>
      </c>
      <c r="D65" s="60">
        <f t="shared" si="13"/>
        <v>4</v>
      </c>
      <c r="E65" s="60">
        <f t="shared" si="13"/>
        <v>5</v>
      </c>
      <c r="F65" s="60">
        <f t="shared" si="13"/>
        <v>6</v>
      </c>
      <c r="G65" s="195">
        <f t="shared" si="13"/>
        <v>7</v>
      </c>
      <c r="H65" s="195"/>
      <c r="I65" s="195"/>
      <c r="J65" s="195"/>
      <c r="K65" s="195"/>
      <c r="L65" s="195"/>
      <c r="M65" s="58">
        <v>8</v>
      </c>
      <c r="N65" s="1"/>
    </row>
    <row r="66" spans="1:14" ht="67.5">
      <c r="A66" s="35">
        <v>1</v>
      </c>
      <c r="B66" s="7" t="s">
        <v>35</v>
      </c>
      <c r="C66" s="35">
        <v>3.5</v>
      </c>
      <c r="D66" s="8" t="s">
        <v>46</v>
      </c>
      <c r="E66" s="8" t="s">
        <v>43</v>
      </c>
      <c r="F66" s="36">
        <f>J18/D18</f>
        <v>454.90445859872614</v>
      </c>
      <c r="G66" s="193" t="s">
        <v>54</v>
      </c>
      <c r="H66" s="193"/>
      <c r="I66" s="193"/>
      <c r="J66" s="193"/>
      <c r="K66" s="193"/>
      <c r="L66" s="193"/>
      <c r="M66" s="58" t="s">
        <v>55</v>
      </c>
      <c r="N66" s="1"/>
    </row>
    <row r="67" spans="1:14" ht="96.75" customHeight="1">
      <c r="A67" s="35">
        <v>2</v>
      </c>
      <c r="B67" s="7" t="s">
        <v>21</v>
      </c>
      <c r="C67" s="35">
        <v>3.5</v>
      </c>
      <c r="D67" s="8" t="s">
        <v>44</v>
      </c>
      <c r="E67" s="8" t="s">
        <v>45</v>
      </c>
      <c r="F67" s="36">
        <f>J19/D19</f>
        <v>420.50394944707739</v>
      </c>
      <c r="G67" s="193" t="s">
        <v>54</v>
      </c>
      <c r="H67" s="193"/>
      <c r="I67" s="193"/>
      <c r="J67" s="193"/>
      <c r="K67" s="193"/>
      <c r="L67" s="193"/>
      <c r="M67" s="58" t="s">
        <v>55</v>
      </c>
      <c r="N67" s="1"/>
    </row>
    <row r="68" spans="1:14" ht="98.25" customHeight="1">
      <c r="A68" s="35">
        <v>3</v>
      </c>
      <c r="B68" s="7" t="s">
        <v>27</v>
      </c>
      <c r="C68" s="35">
        <v>3.5</v>
      </c>
      <c r="D68" s="13" t="s">
        <v>34</v>
      </c>
      <c r="E68" s="8" t="s">
        <v>33</v>
      </c>
      <c r="F68" s="36">
        <f>J20/D20</f>
        <v>63.793309999999998</v>
      </c>
      <c r="G68" s="193" t="s">
        <v>56</v>
      </c>
      <c r="H68" s="193"/>
      <c r="I68" s="193"/>
      <c r="J68" s="193"/>
      <c r="K68" s="193"/>
      <c r="L68" s="193"/>
      <c r="M68" s="58" t="s">
        <v>55</v>
      </c>
      <c r="N68" s="1"/>
    </row>
    <row r="69" spans="1:14" ht="98.25" customHeight="1">
      <c r="A69" s="35">
        <v>4</v>
      </c>
      <c r="B69" s="7" t="s">
        <v>97</v>
      </c>
      <c r="C69" s="35"/>
      <c r="D69" s="13" t="s">
        <v>34</v>
      </c>
      <c r="E69" s="8" t="s">
        <v>33</v>
      </c>
      <c r="F69" s="36">
        <f>J21/C21</f>
        <v>63.793309999999998</v>
      </c>
      <c r="G69" s="193" t="s">
        <v>56</v>
      </c>
      <c r="H69" s="193"/>
      <c r="I69" s="193"/>
      <c r="J69" s="193"/>
      <c r="K69" s="193"/>
      <c r="L69" s="193"/>
      <c r="M69" s="58" t="s">
        <v>55</v>
      </c>
      <c r="N69" s="1"/>
    </row>
    <row r="70" spans="1:14" ht="87.75" customHeight="1">
      <c r="A70" s="35">
        <v>5</v>
      </c>
      <c r="B70" s="7" t="s">
        <v>29</v>
      </c>
      <c r="C70" s="35">
        <v>3</v>
      </c>
      <c r="D70" s="13" t="s">
        <v>34</v>
      </c>
      <c r="E70" s="8" t="s">
        <v>33</v>
      </c>
      <c r="F70" s="36">
        <f t="shared" ref="F70:F78" si="14">J22/D22</f>
        <v>63.793309999999998</v>
      </c>
      <c r="G70" s="193" t="s">
        <v>57</v>
      </c>
      <c r="H70" s="193"/>
      <c r="I70" s="193"/>
      <c r="J70" s="193"/>
      <c r="K70" s="193"/>
      <c r="L70" s="193"/>
      <c r="M70" s="58" t="s">
        <v>55</v>
      </c>
      <c r="N70" s="1"/>
    </row>
    <row r="71" spans="1:14" ht="67.5">
      <c r="A71" s="35">
        <v>6</v>
      </c>
      <c r="B71" s="7" t="s">
        <v>36</v>
      </c>
      <c r="C71" s="35">
        <v>4</v>
      </c>
      <c r="D71" s="13" t="s">
        <v>34</v>
      </c>
      <c r="E71" s="8" t="s">
        <v>33</v>
      </c>
      <c r="F71" s="36">
        <f t="shared" si="14"/>
        <v>63.793309999999998</v>
      </c>
      <c r="G71" s="193" t="s">
        <v>58</v>
      </c>
      <c r="H71" s="193"/>
      <c r="I71" s="193"/>
      <c r="J71" s="193"/>
      <c r="K71" s="193"/>
      <c r="L71" s="193"/>
      <c r="M71" s="58" t="s">
        <v>55</v>
      </c>
      <c r="N71" s="1"/>
    </row>
    <row r="72" spans="1:14" ht="67.5">
      <c r="A72" s="35">
        <v>7</v>
      </c>
      <c r="B72" s="25" t="s">
        <v>37</v>
      </c>
      <c r="C72" s="35">
        <v>3</v>
      </c>
      <c r="D72" s="13" t="s">
        <v>34</v>
      </c>
      <c r="E72" s="8" t="s">
        <v>33</v>
      </c>
      <c r="F72" s="36">
        <f t="shared" si="14"/>
        <v>63.793309999999998</v>
      </c>
      <c r="G72" s="193" t="s">
        <v>59</v>
      </c>
      <c r="H72" s="193"/>
      <c r="I72" s="193"/>
      <c r="J72" s="193"/>
      <c r="K72" s="193"/>
      <c r="L72" s="193"/>
      <c r="M72" s="58" t="s">
        <v>55</v>
      </c>
      <c r="N72" s="1"/>
    </row>
    <row r="73" spans="1:14" ht="67.5">
      <c r="A73" s="35">
        <v>8</v>
      </c>
      <c r="B73" s="7" t="s">
        <v>28</v>
      </c>
      <c r="C73" s="35">
        <v>3</v>
      </c>
      <c r="D73" s="13" t="s">
        <v>34</v>
      </c>
      <c r="E73" s="8" t="s">
        <v>33</v>
      </c>
      <c r="F73" s="36">
        <f t="shared" si="14"/>
        <v>63.793309999999991</v>
      </c>
      <c r="G73" s="193" t="s">
        <v>60</v>
      </c>
      <c r="H73" s="193"/>
      <c r="I73" s="193"/>
      <c r="J73" s="193"/>
      <c r="K73" s="193"/>
      <c r="L73" s="193"/>
      <c r="M73" s="58" t="s">
        <v>55</v>
      </c>
      <c r="N73" s="1"/>
    </row>
    <row r="74" spans="1:14" ht="67.5">
      <c r="A74" s="35">
        <v>9</v>
      </c>
      <c r="B74" s="7" t="s">
        <v>38</v>
      </c>
      <c r="C74" s="35">
        <v>3</v>
      </c>
      <c r="D74" s="13" t="s">
        <v>34</v>
      </c>
      <c r="E74" s="8" t="s">
        <v>33</v>
      </c>
      <c r="F74" s="36">
        <f t="shared" si="14"/>
        <v>63.793309999999998</v>
      </c>
      <c r="G74" s="193" t="s">
        <v>61</v>
      </c>
      <c r="H74" s="193"/>
      <c r="I74" s="193"/>
      <c r="J74" s="193"/>
      <c r="K74" s="193"/>
      <c r="L74" s="193"/>
      <c r="M74" s="58" t="s">
        <v>55</v>
      </c>
      <c r="N74" s="1"/>
    </row>
    <row r="75" spans="1:14" ht="67.5">
      <c r="A75" s="35">
        <v>10</v>
      </c>
      <c r="B75" s="7" t="s">
        <v>39</v>
      </c>
      <c r="C75" s="35">
        <v>3</v>
      </c>
      <c r="D75" s="13" t="s">
        <v>34</v>
      </c>
      <c r="E75" s="8" t="s">
        <v>33</v>
      </c>
      <c r="F75" s="36">
        <f t="shared" si="14"/>
        <v>63.793309999999998</v>
      </c>
      <c r="G75" s="193" t="s">
        <v>62</v>
      </c>
      <c r="H75" s="193"/>
      <c r="I75" s="193"/>
      <c r="J75" s="193"/>
      <c r="K75" s="193"/>
      <c r="L75" s="193"/>
      <c r="M75" s="58" t="s">
        <v>55</v>
      </c>
      <c r="N75" s="1"/>
    </row>
    <row r="76" spans="1:14" ht="67.5">
      <c r="A76" s="35">
        <v>11</v>
      </c>
      <c r="B76" s="7" t="s">
        <v>40</v>
      </c>
      <c r="C76" s="35">
        <v>3.5</v>
      </c>
      <c r="D76" s="13" t="s">
        <v>34</v>
      </c>
      <c r="E76" s="8" t="s">
        <v>33</v>
      </c>
      <c r="F76" s="36">
        <f t="shared" si="14"/>
        <v>63.793309999999998</v>
      </c>
      <c r="G76" s="193" t="s">
        <v>87</v>
      </c>
      <c r="H76" s="193"/>
      <c r="I76" s="193"/>
      <c r="J76" s="193"/>
      <c r="K76" s="193"/>
      <c r="L76" s="193"/>
      <c r="M76" s="58" t="s">
        <v>55</v>
      </c>
      <c r="N76" s="1"/>
    </row>
    <row r="77" spans="1:14" ht="67.5">
      <c r="A77" s="35">
        <v>12</v>
      </c>
      <c r="B77" s="7" t="s">
        <v>41</v>
      </c>
      <c r="C77" s="35">
        <v>3.5</v>
      </c>
      <c r="D77" s="13" t="s">
        <v>34</v>
      </c>
      <c r="E77" s="8" t="s">
        <v>33</v>
      </c>
      <c r="F77" s="36">
        <f t="shared" si="14"/>
        <v>63.793309999999991</v>
      </c>
      <c r="G77" s="193" t="s">
        <v>63</v>
      </c>
      <c r="H77" s="193"/>
      <c r="I77" s="193"/>
      <c r="J77" s="193"/>
      <c r="K77" s="193"/>
      <c r="L77" s="193"/>
      <c r="M77" s="58" t="s">
        <v>55</v>
      </c>
      <c r="N77" s="1"/>
    </row>
    <row r="78" spans="1:14" ht="67.5">
      <c r="A78" s="35">
        <v>13</v>
      </c>
      <c r="B78" s="7" t="s">
        <v>42</v>
      </c>
      <c r="C78" s="35">
        <v>3.5</v>
      </c>
      <c r="D78" s="13" t="s">
        <v>34</v>
      </c>
      <c r="E78" s="8" t="s">
        <v>33</v>
      </c>
      <c r="F78" s="36">
        <f t="shared" si="14"/>
        <v>63.793309999999998</v>
      </c>
      <c r="G78" s="194" t="s">
        <v>64</v>
      </c>
      <c r="H78" s="194"/>
      <c r="I78" s="194"/>
      <c r="J78" s="194"/>
      <c r="K78" s="194"/>
      <c r="L78" s="194"/>
      <c r="M78" s="58" t="s">
        <v>55</v>
      </c>
      <c r="N78" s="1"/>
    </row>
    <row r="79" spans="1:14">
      <c r="A79" s="37"/>
      <c r="B79" s="37"/>
      <c r="C79" s="4"/>
      <c r="D79" s="5"/>
      <c r="E79" s="5"/>
      <c r="F79" s="4"/>
      <c r="G79" s="37"/>
      <c r="H79" s="37"/>
      <c r="I79" s="37"/>
      <c r="J79" s="37"/>
      <c r="K79" s="37"/>
      <c r="L79" s="37"/>
      <c r="M79" s="37"/>
      <c r="N79" s="1"/>
    </row>
    <row r="80" spans="1:14">
      <c r="A80" s="37"/>
      <c r="B80" s="192" t="s">
        <v>86</v>
      </c>
      <c r="C80" s="192"/>
      <c r="D80" s="192"/>
      <c r="E80" s="192"/>
      <c r="F80" s="192"/>
      <c r="G80" s="37"/>
      <c r="H80" s="38" t="s">
        <v>65</v>
      </c>
      <c r="I80" s="37"/>
      <c r="J80" s="37"/>
      <c r="K80" s="37"/>
      <c r="L80" s="37"/>
      <c r="M80" s="37"/>
      <c r="N80" s="1"/>
    </row>
    <row r="81" spans="1:14">
      <c r="A81" s="37"/>
      <c r="B81" s="38" t="s">
        <v>15</v>
      </c>
      <c r="C81" s="37"/>
      <c r="D81" s="37"/>
      <c r="E81" s="37"/>
      <c r="F81" s="37"/>
      <c r="G81" s="37"/>
      <c r="H81" s="37"/>
      <c r="J81" s="37"/>
      <c r="K81" s="37"/>
      <c r="L81" s="37"/>
      <c r="M81" s="37"/>
      <c r="N81" s="1"/>
    </row>
    <row r="82" spans="1:14">
      <c r="A82" s="37"/>
      <c r="B82" s="42">
        <v>80224126655</v>
      </c>
      <c r="C82" s="37"/>
      <c r="D82" s="37"/>
      <c r="E82" s="37"/>
      <c r="F82" s="39"/>
      <c r="G82" s="37"/>
      <c r="H82" s="37"/>
      <c r="I82" s="37"/>
      <c r="J82" s="37"/>
      <c r="K82" s="37"/>
      <c r="L82" s="37"/>
      <c r="M82" s="37"/>
      <c r="N82" s="1"/>
    </row>
  </sheetData>
  <mergeCells count="44">
    <mergeCell ref="A16:M16"/>
    <mergeCell ref="I1:L1"/>
    <mergeCell ref="A8:M8"/>
    <mergeCell ref="A9:M9"/>
    <mergeCell ref="A11:A14"/>
    <mergeCell ref="B11:B14"/>
    <mergeCell ref="C11:C14"/>
    <mergeCell ref="D11:D14"/>
    <mergeCell ref="E11:F13"/>
    <mergeCell ref="G11:H13"/>
    <mergeCell ref="I11:I14"/>
    <mergeCell ref="J11:M11"/>
    <mergeCell ref="J12:J14"/>
    <mergeCell ref="K12:M12"/>
    <mergeCell ref="K13:K14"/>
    <mergeCell ref="L13:M13"/>
    <mergeCell ref="A17:M17"/>
    <mergeCell ref="A32:M32"/>
    <mergeCell ref="A33:M33"/>
    <mergeCell ref="A46:M46"/>
    <mergeCell ref="A58:M58"/>
    <mergeCell ref="B59:H59"/>
    <mergeCell ref="A62:M62"/>
    <mergeCell ref="A63:A64"/>
    <mergeCell ref="B63:B64"/>
    <mergeCell ref="C63:C64"/>
    <mergeCell ref="D63:E63"/>
    <mergeCell ref="F63:F64"/>
    <mergeCell ref="G63:L64"/>
    <mergeCell ref="G65:L65"/>
    <mergeCell ref="G66:L66"/>
    <mergeCell ref="G67:L67"/>
    <mergeCell ref="G68:L68"/>
    <mergeCell ref="G70:L70"/>
    <mergeCell ref="B80:F80"/>
    <mergeCell ref="G69:L69"/>
    <mergeCell ref="G78:L78"/>
    <mergeCell ref="G72:L72"/>
    <mergeCell ref="G73:L73"/>
    <mergeCell ref="G74:L74"/>
    <mergeCell ref="G75:L75"/>
    <mergeCell ref="G76:L76"/>
    <mergeCell ref="G77:L77"/>
    <mergeCell ref="G71:L71"/>
  </mergeCells>
  <phoneticPr fontId="0" type="noConversion"/>
  <pageMargins left="0.7" right="0.7" top="0.75" bottom="0.75" header="0.3" footer="0.3"/>
  <pageSetup paperSize="9" orientation="portrait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капремонт на 2022 год</vt:lpstr>
      <vt:lpstr>По перспективной программе</vt:lpstr>
      <vt:lpstr>Лист3</vt:lpstr>
      <vt:lpstr>'капремонт на 2022 год'!Область_печати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Tokmakova_IN</cp:lastModifiedBy>
  <cp:lastPrinted>2022-03-02T13:08:21Z</cp:lastPrinted>
  <dcterms:created xsi:type="dcterms:W3CDTF">2017-12-13T14:10:11Z</dcterms:created>
  <dcterms:modified xsi:type="dcterms:W3CDTF">2022-03-16T11:26:23Z</dcterms:modified>
</cp:coreProperties>
</file>